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cinavelenje-my.sharepoint.com/personal/srebrenko_grbic_velenje_si/Documents/Namizje/TecHub ADESCO d.o.o. Projektna dokumentacija za razpis/02 PZI/11 Ostala dokumentacija/Preliminarni etažni načrt/"/>
    </mc:Choice>
  </mc:AlternateContent>
  <xr:revisionPtr revIDLastSave="1" documentId="13_ncr:1_{184176A7-4B84-4347-99F7-EA0D6B874140}" xr6:coauthVersionLast="47" xr6:coauthVersionMax="47" xr10:uidLastSave="{E1997C0D-C1CB-47E0-9FA7-C04021B8AA84}"/>
  <bookViews>
    <workbookView xWindow="-120" yWindow="-120" windowWidth="38640" windowHeight="21120" xr2:uid="{07681B31-F8E4-41EC-B410-BCB13971B339}"/>
  </bookViews>
  <sheets>
    <sheet name="POVRŠINA IN PROSTORNIN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F24" i="2"/>
  <c r="C238" i="2"/>
  <c r="C237" i="2"/>
  <c r="C239" i="2"/>
  <c r="G232" i="2"/>
  <c r="F232" i="2"/>
  <c r="G231" i="2"/>
  <c r="F231" i="2"/>
  <c r="G219" i="2"/>
  <c r="F219" i="2"/>
  <c r="C189" i="2"/>
  <c r="C188" i="2"/>
  <c r="C187" i="2"/>
  <c r="C241" i="2" s="1"/>
  <c r="C190" i="2"/>
  <c r="C120" i="2"/>
  <c r="C118" i="2"/>
  <c r="C119" i="2"/>
  <c r="C121" i="2"/>
  <c r="C63" i="2"/>
  <c r="C64" i="2"/>
  <c r="C62" i="2"/>
  <c r="C65" i="2"/>
  <c r="G57" i="2"/>
  <c r="F57" i="2"/>
  <c r="G56" i="2"/>
  <c r="F56" i="2"/>
  <c r="G55" i="2"/>
  <c r="F55" i="2"/>
  <c r="G51" i="2"/>
  <c r="F51" i="2"/>
  <c r="G53" i="2"/>
  <c r="F53" i="2"/>
  <c r="G50" i="2"/>
  <c r="F50" i="2"/>
  <c r="G49" i="2"/>
  <c r="F49" i="2"/>
  <c r="G16" i="2"/>
  <c r="F16" i="2"/>
  <c r="F15" i="2"/>
  <c r="G15" i="2"/>
  <c r="G12" i="2"/>
  <c r="F12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20" i="2"/>
  <c r="G221" i="2"/>
  <c r="G222" i="2"/>
  <c r="G223" i="2"/>
  <c r="G224" i="2"/>
  <c r="G225" i="2"/>
  <c r="G226" i="2"/>
  <c r="G227" i="2"/>
  <c r="G228" i="2"/>
  <c r="G229" i="2"/>
  <c r="G230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20" i="2"/>
  <c r="F221" i="2"/>
  <c r="F222" i="2"/>
  <c r="F223" i="2"/>
  <c r="F224" i="2"/>
  <c r="F225" i="2"/>
  <c r="F226" i="2"/>
  <c r="F227" i="2"/>
  <c r="F228" i="2"/>
  <c r="F229" i="2"/>
  <c r="F230" i="2"/>
  <c r="G193" i="2"/>
  <c r="F193" i="2"/>
  <c r="G184" i="2"/>
  <c r="F18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G164" i="2"/>
  <c r="F16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44" i="2"/>
  <c r="G14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24" i="2"/>
  <c r="G108" i="2"/>
  <c r="F108" i="2"/>
  <c r="F103" i="2"/>
  <c r="F104" i="2"/>
  <c r="F105" i="2"/>
  <c r="F106" i="2"/>
  <c r="F107" i="2"/>
  <c r="G103" i="2"/>
  <c r="G104" i="2"/>
  <c r="G105" i="2"/>
  <c r="G106" i="2"/>
  <c r="G107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G74" i="2"/>
  <c r="F74" i="2"/>
  <c r="G69" i="2"/>
  <c r="G70" i="2"/>
  <c r="G71" i="2"/>
  <c r="G72" i="2"/>
  <c r="G73" i="2"/>
  <c r="F69" i="2"/>
  <c r="F70" i="2"/>
  <c r="F71" i="2"/>
  <c r="F72" i="2"/>
  <c r="F73" i="2"/>
  <c r="G68" i="2"/>
  <c r="F68" i="2"/>
  <c r="G21" i="2"/>
  <c r="G22" i="2"/>
  <c r="G23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2" i="2"/>
  <c r="G54" i="2"/>
  <c r="G58" i="2"/>
  <c r="G59" i="2"/>
  <c r="F59" i="2"/>
  <c r="F58" i="2"/>
  <c r="F54" i="2"/>
  <c r="F52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3" i="2"/>
  <c r="F22" i="2"/>
  <c r="F21" i="2"/>
  <c r="G20" i="2"/>
  <c r="F20" i="2"/>
  <c r="G19" i="2"/>
  <c r="F19" i="2"/>
  <c r="G7" i="2"/>
  <c r="G8" i="2"/>
  <c r="G9" i="2"/>
  <c r="G10" i="2"/>
  <c r="G11" i="2"/>
  <c r="G14" i="2"/>
  <c r="G13" i="2"/>
  <c r="G17" i="2"/>
  <c r="G18" i="2"/>
  <c r="F7" i="2"/>
  <c r="F8" i="2"/>
  <c r="F9" i="2"/>
  <c r="F10" i="2"/>
  <c r="F11" i="2"/>
  <c r="F14" i="2"/>
  <c r="F13" i="2"/>
  <c r="F17" i="2"/>
  <c r="F18" i="2"/>
  <c r="G6" i="2"/>
  <c r="F6" i="2"/>
  <c r="D237" i="2" l="1"/>
  <c r="D238" i="2"/>
  <c r="C242" i="2"/>
  <c r="C243" i="2"/>
  <c r="D120" i="2"/>
  <c r="C244" i="2"/>
  <c r="G237" i="2"/>
  <c r="F239" i="2"/>
  <c r="G239" i="2"/>
  <c r="F237" i="2"/>
  <c r="D187" i="2"/>
  <c r="D188" i="2"/>
  <c r="D119" i="2"/>
  <c r="F189" i="2"/>
  <c r="F243" i="2" s="1"/>
  <c r="G188" i="2"/>
  <c r="F188" i="2"/>
  <c r="D118" i="2"/>
  <c r="F118" i="2"/>
  <c r="F187" i="2"/>
  <c r="D189" i="2"/>
  <c r="G187" i="2"/>
  <c r="G189" i="2"/>
  <c r="G119" i="2"/>
  <c r="G118" i="2"/>
  <c r="F119" i="2"/>
  <c r="G64" i="2"/>
  <c r="F62" i="2"/>
  <c r="F64" i="2"/>
  <c r="F63" i="2"/>
  <c r="G63" i="2"/>
  <c r="D62" i="2"/>
  <c r="D64" i="2"/>
  <c r="D63" i="2"/>
  <c r="G62" i="2"/>
  <c r="F121" i="2"/>
  <c r="F190" i="2"/>
  <c r="G190" i="2"/>
  <c r="G121" i="2"/>
  <c r="F65" i="2"/>
  <c r="G65" i="2"/>
  <c r="D242" i="2" l="1"/>
  <c r="F242" i="2"/>
  <c r="G243" i="2"/>
  <c r="G241" i="2"/>
  <c r="G242" i="2"/>
  <c r="F241" i="2"/>
  <c r="D243" i="2"/>
  <c r="D241" i="2"/>
  <c r="F244" i="2"/>
  <c r="G244" i="2"/>
</calcChain>
</file>

<file path=xl/sharedStrings.xml><?xml version="1.0" encoding="utf-8"?>
<sst xmlns="http://schemas.openxmlformats.org/spreadsheetml/2006/main" count="449" uniqueCount="404">
  <si>
    <t>NETO POVRŠINA OBJEKTA</t>
  </si>
  <si>
    <t>kvadrature:</t>
  </si>
  <si>
    <t>KLET</t>
  </si>
  <si>
    <r>
      <t>m</t>
    </r>
    <r>
      <rPr>
        <vertAlign val="superscript"/>
        <sz val="12"/>
        <color rgb="FF000000"/>
        <rFont val="Bahnschrift Light SemiCondensed"/>
        <family val="2"/>
      </rPr>
      <t>2</t>
    </r>
  </si>
  <si>
    <t>K.01</t>
  </si>
  <si>
    <t>Procesna hala</t>
  </si>
  <si>
    <t>K.02</t>
  </si>
  <si>
    <t>Tehnični prostor 1</t>
  </si>
  <si>
    <t>K.02a</t>
  </si>
  <si>
    <t>Tehnični prostor 1 – šaržni reaktor</t>
  </si>
  <si>
    <t>K.03</t>
  </si>
  <si>
    <t>Tehnični prostor 2</t>
  </si>
  <si>
    <t>K.04</t>
  </si>
  <si>
    <t>Tehnični prostor 3</t>
  </si>
  <si>
    <t>K.04a</t>
  </si>
  <si>
    <t>Hladna soba</t>
  </si>
  <si>
    <t>K.05</t>
  </si>
  <si>
    <t>Skladišče biomase / odpadki</t>
  </si>
  <si>
    <t>K.05a</t>
  </si>
  <si>
    <t>Rezervoar</t>
  </si>
  <si>
    <t>K.06</t>
  </si>
  <si>
    <t>Stopnišče</t>
  </si>
  <si>
    <t>K.07</t>
  </si>
  <si>
    <t>Dvigalo</t>
  </si>
  <si>
    <t>K.08</t>
  </si>
  <si>
    <t>Celica 1</t>
  </si>
  <si>
    <t>K.09</t>
  </si>
  <si>
    <t>C1 – prostor 1</t>
  </si>
  <si>
    <t>K.10</t>
  </si>
  <si>
    <t>C1 – stopnišče</t>
  </si>
  <si>
    <t>K.11</t>
  </si>
  <si>
    <t>C1 – prostor 2</t>
  </si>
  <si>
    <t>K.12</t>
  </si>
  <si>
    <t>Celica 2</t>
  </si>
  <si>
    <t>K.13</t>
  </si>
  <si>
    <t>C2 – prostor 1</t>
  </si>
  <si>
    <t>K.14</t>
  </si>
  <si>
    <t>C2 – stopnišče</t>
  </si>
  <si>
    <t>K.15</t>
  </si>
  <si>
    <t>C2 – prostor 2</t>
  </si>
  <si>
    <t>K.16</t>
  </si>
  <si>
    <t>Celica 3</t>
  </si>
  <si>
    <t>K.17</t>
  </si>
  <si>
    <t>C3 - stopnišče</t>
  </si>
  <si>
    <t>K.18</t>
  </si>
  <si>
    <t>C3 – prostor 1</t>
  </si>
  <si>
    <t>K.19</t>
  </si>
  <si>
    <t>C3 – prostor 2</t>
  </si>
  <si>
    <t>K.20</t>
  </si>
  <si>
    <t>C3 – prostor 3</t>
  </si>
  <si>
    <t>K.21</t>
  </si>
  <si>
    <t>Celica 4</t>
  </si>
  <si>
    <t>K.22</t>
  </si>
  <si>
    <t>C4 - stopnišče</t>
  </si>
  <si>
    <t>K.23</t>
  </si>
  <si>
    <t>C4 – prostor 1</t>
  </si>
  <si>
    <t>K.24</t>
  </si>
  <si>
    <t>C4 – prostor 2</t>
  </si>
  <si>
    <t>K.25</t>
  </si>
  <si>
    <t>C4 – prostor 3</t>
  </si>
  <si>
    <t>K.26</t>
  </si>
  <si>
    <t>Celica 5</t>
  </si>
  <si>
    <t>K.27</t>
  </si>
  <si>
    <t>C5 - stopnišče</t>
  </si>
  <si>
    <t>K.28</t>
  </si>
  <si>
    <t>C5 – prostor 1</t>
  </si>
  <si>
    <t>K.29</t>
  </si>
  <si>
    <t>C5 – prostor 2</t>
  </si>
  <si>
    <t>K.30</t>
  </si>
  <si>
    <t>C5 – prostor 3</t>
  </si>
  <si>
    <t>K.31</t>
  </si>
  <si>
    <t>Celica 6</t>
  </si>
  <si>
    <t>K.32</t>
  </si>
  <si>
    <t>C6 - stopnišče</t>
  </si>
  <si>
    <t>K.33</t>
  </si>
  <si>
    <t>C6 – prostor 1</t>
  </si>
  <si>
    <t>K.34</t>
  </si>
  <si>
    <t>C6 – prostor 2</t>
  </si>
  <si>
    <t>K.35</t>
  </si>
  <si>
    <t>C6 – prostor 3</t>
  </si>
  <si>
    <t>K.36</t>
  </si>
  <si>
    <t>K.37</t>
  </si>
  <si>
    <t>K.38</t>
  </si>
  <si>
    <t>K.39</t>
  </si>
  <si>
    <t>K.40</t>
  </si>
  <si>
    <t>Manipulacijske površine</t>
  </si>
  <si>
    <t>K.41</t>
  </si>
  <si>
    <t>Uvozno/izvozna klančina</t>
  </si>
  <si>
    <t>SKUPAJ NETO KLET</t>
  </si>
  <si>
    <t>PRITLIČJE</t>
  </si>
  <si>
    <t>P.01</t>
  </si>
  <si>
    <t>Vetrolov</t>
  </si>
  <si>
    <t>P.02</t>
  </si>
  <si>
    <t>Vhodna avla</t>
  </si>
  <si>
    <t>P.03</t>
  </si>
  <si>
    <t>Sanitarije M</t>
  </si>
  <si>
    <t>P.04</t>
  </si>
  <si>
    <t xml:space="preserve">Sanitarije Ž </t>
  </si>
  <si>
    <t>P.05</t>
  </si>
  <si>
    <t>P.06</t>
  </si>
  <si>
    <t>Predavalnica</t>
  </si>
  <si>
    <t>P.07</t>
  </si>
  <si>
    <t>P.08</t>
  </si>
  <si>
    <t>C1 - stopnišče</t>
  </si>
  <si>
    <t>P.09</t>
  </si>
  <si>
    <t>C1 - čistila</t>
  </si>
  <si>
    <t>P.10</t>
  </si>
  <si>
    <t>C1 - WC</t>
  </si>
  <si>
    <t>P.11</t>
  </si>
  <si>
    <t>C1 – čajna kuhinja</t>
  </si>
  <si>
    <t>P.12</t>
  </si>
  <si>
    <t>C1 - garderoba</t>
  </si>
  <si>
    <t>P.13</t>
  </si>
  <si>
    <t>P.14</t>
  </si>
  <si>
    <t>C2 - stopnišče</t>
  </si>
  <si>
    <t>P.15</t>
  </si>
  <si>
    <t>C2 - čistila</t>
  </si>
  <si>
    <t>P.16</t>
  </si>
  <si>
    <t>C2 - WC</t>
  </si>
  <si>
    <t>P.17</t>
  </si>
  <si>
    <t>C2 – čajna kuhinja</t>
  </si>
  <si>
    <t>P.18</t>
  </si>
  <si>
    <t>C2 - garderoba</t>
  </si>
  <si>
    <t>P.19</t>
  </si>
  <si>
    <t>P.20</t>
  </si>
  <si>
    <t>P.21</t>
  </si>
  <si>
    <t>C3 - čistila</t>
  </si>
  <si>
    <t>P.22</t>
  </si>
  <si>
    <t>C3 - WC</t>
  </si>
  <si>
    <t>P.23</t>
  </si>
  <si>
    <t>C3 – čajna kuhinja</t>
  </si>
  <si>
    <t>P.24</t>
  </si>
  <si>
    <t>C3 - garderoba</t>
  </si>
  <si>
    <t>P.25</t>
  </si>
  <si>
    <t>P.26</t>
  </si>
  <si>
    <t>P.27</t>
  </si>
  <si>
    <t>C4 - čistila</t>
  </si>
  <si>
    <t>P.28</t>
  </si>
  <si>
    <t>C4 - WC</t>
  </si>
  <si>
    <t>P.29</t>
  </si>
  <si>
    <t>C4 – čajna kuhinja</t>
  </si>
  <si>
    <t>P.30</t>
  </si>
  <si>
    <t>C4 - garderoba</t>
  </si>
  <si>
    <t>P.31</t>
  </si>
  <si>
    <t>P.32</t>
  </si>
  <si>
    <t>P.33</t>
  </si>
  <si>
    <t>C5 - čistila</t>
  </si>
  <si>
    <t>P.34</t>
  </si>
  <si>
    <t>C5 – tehnični prostor</t>
  </si>
  <si>
    <t>P.35</t>
  </si>
  <si>
    <t>C5 – WC</t>
  </si>
  <si>
    <t>P.36</t>
  </si>
  <si>
    <t>P.37</t>
  </si>
  <si>
    <t>P.38</t>
  </si>
  <si>
    <t>C6 - čistila</t>
  </si>
  <si>
    <t>P.39</t>
  </si>
  <si>
    <t>C6 – tehnični prostor</t>
  </si>
  <si>
    <t>P.40</t>
  </si>
  <si>
    <t>C6 – WC</t>
  </si>
  <si>
    <t>P.41</t>
  </si>
  <si>
    <t>P.42</t>
  </si>
  <si>
    <t>P.43</t>
  </si>
  <si>
    <t>Skladišče jeklenk</t>
  </si>
  <si>
    <t>P.43a</t>
  </si>
  <si>
    <t>Kompresorska postaja</t>
  </si>
  <si>
    <t>P.43b</t>
  </si>
  <si>
    <t>Sušilnica biomase</t>
  </si>
  <si>
    <t>SKUPAJ NETO PRITLIČJE</t>
  </si>
  <si>
    <t>MEDETAŽA</t>
  </si>
  <si>
    <t>ME.01</t>
  </si>
  <si>
    <t xml:space="preserve">Stopnišče </t>
  </si>
  <si>
    <t>ME.02</t>
  </si>
  <si>
    <t xml:space="preserve">Hodnik </t>
  </si>
  <si>
    <t>ME.03</t>
  </si>
  <si>
    <t>Čajna kuhinja</t>
  </si>
  <si>
    <t>ME.04</t>
  </si>
  <si>
    <t xml:space="preserve">Predprostor </t>
  </si>
  <si>
    <t>ME.04a</t>
  </si>
  <si>
    <t>Zunanje stopnišče</t>
  </si>
  <si>
    <t>ME.04b</t>
  </si>
  <si>
    <t>ME.05</t>
  </si>
  <si>
    <t>ME.06</t>
  </si>
  <si>
    <t>Sanitarije Ž</t>
  </si>
  <si>
    <t>ME.07</t>
  </si>
  <si>
    <t xml:space="preserve">Čistila </t>
  </si>
  <si>
    <t>ME.07a</t>
  </si>
  <si>
    <t>Tuš</t>
  </si>
  <si>
    <t>ME.08</t>
  </si>
  <si>
    <t xml:space="preserve">Skladišče </t>
  </si>
  <si>
    <t>ME.09</t>
  </si>
  <si>
    <t>Sejna soba</t>
  </si>
  <si>
    <t>ME.10</t>
  </si>
  <si>
    <t>Pisarna 1</t>
  </si>
  <si>
    <t>ME.11</t>
  </si>
  <si>
    <t>Pisarna 2</t>
  </si>
  <si>
    <t>ME.12</t>
  </si>
  <si>
    <t>Pisarna 3</t>
  </si>
  <si>
    <t>ME.13</t>
  </si>
  <si>
    <t>Pisarna 4</t>
  </si>
  <si>
    <t>ME.14</t>
  </si>
  <si>
    <t>Pisarna 5</t>
  </si>
  <si>
    <t>ME.15</t>
  </si>
  <si>
    <t>Laboratorij 1</t>
  </si>
  <si>
    <t>ME.16</t>
  </si>
  <si>
    <t>Laboratorij 2</t>
  </si>
  <si>
    <t>ME.17</t>
  </si>
  <si>
    <t>Laboratorij 3</t>
  </si>
  <si>
    <t>ME.18</t>
  </si>
  <si>
    <t>C1 – podest s stopniščem</t>
  </si>
  <si>
    <t>ME.19</t>
  </si>
  <si>
    <t>ME.20</t>
  </si>
  <si>
    <t>C1 – pisarna 1</t>
  </si>
  <si>
    <t>ME.21</t>
  </si>
  <si>
    <t>ME.22</t>
  </si>
  <si>
    <t>C1 – pisarna 2</t>
  </si>
  <si>
    <t>ME.23</t>
  </si>
  <si>
    <t>C2 – podest s stopniščem</t>
  </si>
  <si>
    <t>ME.24</t>
  </si>
  <si>
    <t>ME.25</t>
  </si>
  <si>
    <t>C2 – pisarna 1</t>
  </si>
  <si>
    <t>ME.26</t>
  </si>
  <si>
    <t>ME.27</t>
  </si>
  <si>
    <t>C2 – pisarna 2</t>
  </si>
  <si>
    <t>ME.28</t>
  </si>
  <si>
    <t>C3 – podest s stopniščem</t>
  </si>
  <si>
    <t>ME.29</t>
  </si>
  <si>
    <t>ME.30</t>
  </si>
  <si>
    <t>C3 – pisarna 1</t>
  </si>
  <si>
    <t>ME.31</t>
  </si>
  <si>
    <t>ME.32</t>
  </si>
  <si>
    <t>C3 – pisarna 2</t>
  </si>
  <si>
    <t>ME.33</t>
  </si>
  <si>
    <t>C4 – podest s stopniščem</t>
  </si>
  <si>
    <t>ME.34</t>
  </si>
  <si>
    <t>ME.35</t>
  </si>
  <si>
    <t>C4 – pisarna 1</t>
  </si>
  <si>
    <t>ME.36</t>
  </si>
  <si>
    <t>ME.37</t>
  </si>
  <si>
    <t>C4 – pisarna 2</t>
  </si>
  <si>
    <t>ME.38</t>
  </si>
  <si>
    <t>ME.39</t>
  </si>
  <si>
    <t>C5 – čajna kuhinja</t>
  </si>
  <si>
    <t>ME.40</t>
  </si>
  <si>
    <t>ME.41</t>
  </si>
  <si>
    <t>ME.42</t>
  </si>
  <si>
    <t>C5 – server/printer</t>
  </si>
  <si>
    <t>ME.43</t>
  </si>
  <si>
    <t>ME.44</t>
  </si>
  <si>
    <t>ME.45</t>
  </si>
  <si>
    <t>ME.46</t>
  </si>
  <si>
    <t>C5 – pisarna 2</t>
  </si>
  <si>
    <t>ME.47</t>
  </si>
  <si>
    <t>ME.48</t>
  </si>
  <si>
    <t>ME.49</t>
  </si>
  <si>
    <t>C6 – hodnik s stopniščem</t>
  </si>
  <si>
    <t>ME.50</t>
  </si>
  <si>
    <t>C6 – čajna kuhinja</t>
  </si>
  <si>
    <t>ME.51</t>
  </si>
  <si>
    <t>C6 - WC</t>
  </si>
  <si>
    <t>ME.52</t>
  </si>
  <si>
    <t>ME.53</t>
  </si>
  <si>
    <t>C6 – server/printer</t>
  </si>
  <si>
    <t>ME.54</t>
  </si>
  <si>
    <t>C6 - arhiv</t>
  </si>
  <si>
    <t>ME.55</t>
  </si>
  <si>
    <t>C6 – sejna soba</t>
  </si>
  <si>
    <t>ME.56</t>
  </si>
  <si>
    <t>C6 – pisarna 1</t>
  </si>
  <si>
    <t>ME.57</t>
  </si>
  <si>
    <t>C6 – pisarna 2</t>
  </si>
  <si>
    <t>ME.58</t>
  </si>
  <si>
    <t xml:space="preserve">C6 – pisarna 3 </t>
  </si>
  <si>
    <t>ME.59</t>
  </si>
  <si>
    <t>C6 – pisarna 4</t>
  </si>
  <si>
    <t>C6 – pisarna 5</t>
  </si>
  <si>
    <t>Vezni hodnik</t>
  </si>
  <si>
    <t>SKUPAJ NETO MEDETAŽA</t>
  </si>
  <si>
    <t>1.NADSTROPJE</t>
  </si>
  <si>
    <t xml:space="preserve">Avla </t>
  </si>
  <si>
    <t>Sejna soba 1</t>
  </si>
  <si>
    <t>Sejna soba 2</t>
  </si>
  <si>
    <t>Sejna soba 3</t>
  </si>
  <si>
    <t>Večnamenska dvorana</t>
  </si>
  <si>
    <t>Tehnični prostor/skladišče opreme</t>
  </si>
  <si>
    <t>WC invalidi</t>
  </si>
  <si>
    <t>WC M</t>
  </si>
  <si>
    <t>WC Ž</t>
  </si>
  <si>
    <t xml:space="preserve">Vetrolov </t>
  </si>
  <si>
    <t xml:space="preserve">Govorilnica </t>
  </si>
  <si>
    <t>Arhiv 1</t>
  </si>
  <si>
    <t>Arhiv 2</t>
  </si>
  <si>
    <t>Arhiv 3</t>
  </si>
  <si>
    <t>Server / printer</t>
  </si>
  <si>
    <t>Pisarna 6</t>
  </si>
  <si>
    <t>Pisarna 7</t>
  </si>
  <si>
    <t>Pisarna 8</t>
  </si>
  <si>
    <t>Pisarna 9</t>
  </si>
  <si>
    <t>Pisarna 10</t>
  </si>
  <si>
    <t>Pisarna 11</t>
  </si>
  <si>
    <t>Pisarna 12</t>
  </si>
  <si>
    <t>Pisarna 13</t>
  </si>
  <si>
    <t>Pisarna 14</t>
  </si>
  <si>
    <t>Pisarna 15</t>
  </si>
  <si>
    <t xml:space="preserve">Atrij </t>
  </si>
  <si>
    <t>SKUPAJ NETO 1. NADSTROPJE</t>
  </si>
  <si>
    <t>m3</t>
  </si>
  <si>
    <t>BRUTO VIŠINA</t>
  </si>
  <si>
    <t>NETO VIŠINA</t>
  </si>
  <si>
    <t>BRUTO VOLUMEN OBJEKTA</t>
  </si>
  <si>
    <t>NETO VOLUMEN OBJEKTA</t>
  </si>
  <si>
    <t xml:space="preserve"> 1.01</t>
  </si>
  <si>
    <t xml:space="preserve"> 1.02</t>
  </si>
  <si>
    <t xml:space="preserve"> 1.03</t>
  </si>
  <si>
    <t xml:space="preserve"> 1.04</t>
  </si>
  <si>
    <t xml:space="preserve"> 1.05</t>
  </si>
  <si>
    <t xml:space="preserve"> 1.06</t>
  </si>
  <si>
    <t xml:space="preserve"> 1.07</t>
  </si>
  <si>
    <t xml:space="preserve"> 1.08</t>
  </si>
  <si>
    <t xml:space="preserve"> 1.09</t>
  </si>
  <si>
    <t xml:space="preserve"> 1.10</t>
  </si>
  <si>
    <t xml:space="preserve"> 1.11</t>
  </si>
  <si>
    <t xml:space="preserve"> 1.12</t>
  </si>
  <si>
    <t xml:space="preserve"> 1.13</t>
  </si>
  <si>
    <t xml:space="preserve"> 1.14</t>
  </si>
  <si>
    <t xml:space="preserve"> 1.15</t>
  </si>
  <si>
    <t xml:space="preserve"> 1.16</t>
  </si>
  <si>
    <t xml:space="preserve"> 1.17</t>
  </si>
  <si>
    <t xml:space="preserve"> 1.18</t>
  </si>
  <si>
    <t xml:space="preserve"> 1.19</t>
  </si>
  <si>
    <t xml:space="preserve"> 1.20</t>
  </si>
  <si>
    <t xml:space="preserve"> 1.21</t>
  </si>
  <si>
    <t xml:space="preserve"> 1.22</t>
  </si>
  <si>
    <t xml:space="preserve"> 1.23</t>
  </si>
  <si>
    <t xml:space="preserve"> 1.24</t>
  </si>
  <si>
    <t xml:space="preserve"> 1.25</t>
  </si>
  <si>
    <t xml:space="preserve"> 1.26</t>
  </si>
  <si>
    <t xml:space="preserve"> 1.27</t>
  </si>
  <si>
    <t xml:space="preserve"> 1.28</t>
  </si>
  <si>
    <t xml:space="preserve"> 1.29</t>
  </si>
  <si>
    <t xml:space="preserve"> 1.30</t>
  </si>
  <si>
    <t xml:space="preserve"> 1.31</t>
  </si>
  <si>
    <t xml:space="preserve"> 1.32</t>
  </si>
  <si>
    <t xml:space="preserve"> 1.33</t>
  </si>
  <si>
    <t xml:space="preserve"> 1.34</t>
  </si>
  <si>
    <t xml:space="preserve"> 1.35</t>
  </si>
  <si>
    <t xml:space="preserve"> 1.36</t>
  </si>
  <si>
    <t xml:space="preserve"> 1.37</t>
  </si>
  <si>
    <t xml:space="preserve"> 1.38</t>
  </si>
  <si>
    <t xml:space="preserve"> 1.39</t>
  </si>
  <si>
    <t>K.04b</t>
  </si>
  <si>
    <t>Strojnica reverzne osmoze</t>
  </si>
  <si>
    <t>K.04c</t>
  </si>
  <si>
    <t>Tovorno dvigalo</t>
  </si>
  <si>
    <t>K.05b</t>
  </si>
  <si>
    <t>Skladišče kemikalij</t>
  </si>
  <si>
    <t>Hodnik</t>
  </si>
  <si>
    <t>K.36a</t>
  </si>
  <si>
    <t>server MOV1</t>
  </si>
  <si>
    <t>K.36b</t>
  </si>
  <si>
    <t>server MOV2</t>
  </si>
  <si>
    <t>K.36c</t>
  </si>
  <si>
    <t>dvigalo</t>
  </si>
  <si>
    <t>Tehnični prostor 1a</t>
  </si>
  <si>
    <t>K.37a</t>
  </si>
  <si>
    <t>Tehnični prostor 1b</t>
  </si>
  <si>
    <t>K.38a</t>
  </si>
  <si>
    <t>Elektro prostor</t>
  </si>
  <si>
    <t>K.38b</t>
  </si>
  <si>
    <t>Prostor za varnostne sisteme</t>
  </si>
  <si>
    <t>K.38c</t>
  </si>
  <si>
    <t>Strojnica</t>
  </si>
  <si>
    <t>SKUPAJ NETO KLET - MOV</t>
  </si>
  <si>
    <t>SKUPAJ NETO KLET - KI</t>
  </si>
  <si>
    <t>SKUPAJ NETO KLET - SKUPNE</t>
  </si>
  <si>
    <t>Dušikova postaja</t>
  </si>
  <si>
    <t>P.43c</t>
  </si>
  <si>
    <t>P.44</t>
  </si>
  <si>
    <t>P.45</t>
  </si>
  <si>
    <t>Zunanje stopnišče 1</t>
  </si>
  <si>
    <t>P.46</t>
  </si>
  <si>
    <t>Zunanje stopnišče 2</t>
  </si>
  <si>
    <t>SKUPAJ NETO PRITLIČJE - KI</t>
  </si>
  <si>
    <t>SKUPAJ NETO PRITLIČJE - MOV</t>
  </si>
  <si>
    <t>SKUPAJ NETO PRITLIČJE - SKUPNE</t>
  </si>
  <si>
    <t>C5 – stopnišče</t>
  </si>
  <si>
    <t>C5 - pisarna 1</t>
  </si>
  <si>
    <t>C5 – open space pisarna</t>
  </si>
  <si>
    <t>SKUPAJ NETO MEDETAŽA - KI</t>
  </si>
  <si>
    <t>SKUPAJ NETO MEDETAŽA - MOV</t>
  </si>
  <si>
    <t>SKUPAJ NETO MEDETAŽA - SKUPNO</t>
  </si>
  <si>
    <t>Sprejemnica</t>
  </si>
  <si>
    <t>1.26a</t>
  </si>
  <si>
    <t xml:space="preserve"> 1.40</t>
  </si>
  <si>
    <t xml:space="preserve"> 1.41</t>
  </si>
  <si>
    <t>SKUPAJ NETO 1. NADSTROPJE - MOV</t>
  </si>
  <si>
    <t>SKUPAJ NETO 1. NADSTROPJE - KI</t>
  </si>
  <si>
    <t>SKUPAJ NETO 1. NADSTR. - SKUPNO</t>
  </si>
  <si>
    <t>SKUPAJ</t>
  </si>
  <si>
    <t>SKUPAJ NETO - KI</t>
  </si>
  <si>
    <t>SKUPAJ NETO - MOV</t>
  </si>
  <si>
    <t>SKUPAJ NETO - SKUPNO</t>
  </si>
  <si>
    <t>Celica 2 - predprostor</t>
  </si>
  <si>
    <t>K.12a</t>
  </si>
  <si>
    <t>Celica 2 - laboratorij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</si>
</sst>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2"/>
      <color rgb="FF000000"/>
      <name val="Bahnschrift Light SemiCondensed"/>
      <family val="2"/>
    </font>
    <font>
      <sz val="12"/>
      <color theme="1"/>
      <name val="Bahnschrift Light SemiCondensed"/>
      <family val="2"/>
    </font>
    <font>
      <b/>
      <sz val="12"/>
      <color theme="1"/>
      <name val="Bahnschrift Light SemiCondensed"/>
      <family val="2"/>
    </font>
    <font>
      <b/>
      <sz val="12"/>
      <color rgb="FF000000"/>
      <name val="Bahnschrift Light SemiCondensed"/>
      <family val="2"/>
    </font>
    <font>
      <vertAlign val="superscript"/>
      <sz val="12"/>
      <color rgb="FF000000"/>
      <name val="Bahnschrift Light SemiCondensed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5DFEC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3" borderId="1" xfId="0" applyFont="1" applyFill="1" applyBorder="1" applyAlignment="1">
      <alignment horizontal="right" vertical="center" wrapText="1" indent="4"/>
    </xf>
    <xf numFmtId="0" fontId="0" fillId="5" borderId="0" xfId="0" applyFill="1"/>
    <xf numFmtId="0" fontId="3" fillId="7" borderId="1" xfId="0" applyFont="1" applyFill="1" applyBorder="1" applyAlignment="1">
      <alignment horizontal="justify" vertical="center" wrapText="1"/>
    </xf>
    <xf numFmtId="0" fontId="4" fillId="7" borderId="3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right" vertical="center" wrapText="1" indent="4"/>
    </xf>
    <xf numFmtId="0" fontId="3" fillId="8" borderId="2" xfId="0" applyFont="1" applyFill="1" applyBorder="1" applyAlignment="1">
      <alignment horizontal="justify" vertical="center" wrapText="1"/>
    </xf>
    <xf numFmtId="0" fontId="4" fillId="8" borderId="4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right" vertical="center" wrapText="1" indent="4"/>
    </xf>
    <xf numFmtId="0" fontId="1" fillId="4" borderId="2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right" vertical="center" wrapText="1" indent="4"/>
    </xf>
    <xf numFmtId="0" fontId="2" fillId="8" borderId="4" xfId="0" applyFont="1" applyFill="1" applyBorder="1" applyAlignment="1">
      <alignment horizontal="right" vertical="center" wrapText="1" indent="4"/>
    </xf>
    <xf numFmtId="0" fontId="1" fillId="2" borderId="4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right" vertical="center" wrapText="1" indent="4"/>
    </xf>
    <xf numFmtId="17" fontId="1" fillId="2" borderId="2" xfId="0" applyNumberFormat="1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right" vertical="center" wrapText="1" indent="4"/>
    </xf>
    <xf numFmtId="0" fontId="4" fillId="7" borderId="6" xfId="0" applyFont="1" applyFill="1" applyBorder="1" applyAlignment="1">
      <alignment horizontal="justify" vertical="center" wrapText="1"/>
    </xf>
    <xf numFmtId="0" fontId="1" fillId="8" borderId="5" xfId="0" applyFont="1" applyFill="1" applyBorder="1" applyAlignment="1">
      <alignment horizontal="right" vertical="center" wrapText="1" indent="4"/>
    </xf>
    <xf numFmtId="0" fontId="1" fillId="3" borderId="5" xfId="0" applyFont="1" applyFill="1" applyBorder="1" applyAlignment="1">
      <alignment horizontal="right" vertical="center" wrapText="1" indent="4"/>
    </xf>
    <xf numFmtId="0" fontId="4" fillId="7" borderId="7" xfId="0" applyFont="1" applyFill="1" applyBorder="1" applyAlignment="1">
      <alignment horizontal="justify" vertical="center" wrapText="1"/>
    </xf>
    <xf numFmtId="0" fontId="4" fillId="7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 indent="4"/>
    </xf>
    <xf numFmtId="0" fontId="0" fillId="0" borderId="1" xfId="0" applyBorder="1"/>
    <xf numFmtId="0" fontId="1" fillId="8" borderId="1" xfId="0" applyFont="1" applyFill="1" applyBorder="1" applyAlignment="1">
      <alignment horizontal="right" vertical="center" wrapText="1" indent="4"/>
    </xf>
    <xf numFmtId="2" fontId="1" fillId="3" borderId="1" xfId="0" applyNumberFormat="1" applyFont="1" applyFill="1" applyBorder="1" applyAlignment="1">
      <alignment horizontal="right" vertical="center" wrapText="1"/>
    </xf>
    <xf numFmtId="2" fontId="1" fillId="3" borderId="4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8" borderId="4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6" fillId="6" borderId="8" xfId="0" applyFont="1" applyFill="1" applyBorder="1"/>
    <xf numFmtId="0" fontId="6" fillId="6" borderId="7" xfId="0" applyFont="1" applyFill="1" applyBorder="1"/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right" vertical="center" wrapText="1" indent="4"/>
    </xf>
    <xf numFmtId="2" fontId="1" fillId="0" borderId="10" xfId="0" applyNumberFormat="1" applyFont="1" applyBorder="1" applyAlignment="1">
      <alignment horizontal="right" vertical="center" wrapText="1"/>
    </xf>
    <xf numFmtId="0" fontId="1" fillId="9" borderId="2" xfId="0" applyFont="1" applyFill="1" applyBorder="1" applyAlignment="1">
      <alignment horizontal="justify" vertical="center" wrapText="1"/>
    </xf>
    <xf numFmtId="0" fontId="1" fillId="9" borderId="4" xfId="0" applyFont="1" applyFill="1" applyBorder="1" applyAlignment="1">
      <alignment horizontal="justify" vertical="center" wrapText="1"/>
    </xf>
    <xf numFmtId="0" fontId="1" fillId="9" borderId="4" xfId="0" applyFont="1" applyFill="1" applyBorder="1" applyAlignment="1">
      <alignment horizontal="right" vertical="center" wrapText="1" indent="4"/>
    </xf>
    <xf numFmtId="2" fontId="1" fillId="9" borderId="4" xfId="0" applyNumberFormat="1" applyFont="1" applyFill="1" applyBorder="1" applyAlignment="1">
      <alignment horizontal="right" vertical="center" wrapText="1"/>
    </xf>
    <xf numFmtId="0" fontId="2" fillId="10" borderId="2" xfId="0" applyFont="1" applyFill="1" applyBorder="1" applyAlignment="1">
      <alignment horizontal="justify" vertical="center" wrapText="1"/>
    </xf>
    <xf numFmtId="0" fontId="1" fillId="10" borderId="4" xfId="0" applyFont="1" applyFill="1" applyBorder="1" applyAlignment="1">
      <alignment horizontal="justify" vertical="center" wrapText="1"/>
    </xf>
    <xf numFmtId="4" fontId="4" fillId="10" borderId="4" xfId="0" applyNumberFormat="1" applyFont="1" applyFill="1" applyBorder="1" applyAlignment="1">
      <alignment horizontal="right" vertical="center" wrapText="1" indent="4"/>
    </xf>
    <xf numFmtId="2" fontId="4" fillId="10" borderId="4" xfId="0" applyNumberFormat="1" applyFont="1" applyFill="1" applyBorder="1" applyAlignment="1">
      <alignment horizontal="right" vertical="center" wrapText="1"/>
    </xf>
    <xf numFmtId="4" fontId="1" fillId="9" borderId="4" xfId="0" applyNumberFormat="1" applyFont="1" applyFill="1" applyBorder="1" applyAlignment="1">
      <alignment horizontal="right" vertical="center" wrapText="1" indent="4"/>
    </xf>
    <xf numFmtId="0" fontId="1" fillId="5" borderId="2" xfId="0" applyFont="1" applyFill="1" applyBorder="1" applyAlignment="1">
      <alignment horizontal="justify" vertical="center" wrapText="1"/>
    </xf>
    <xf numFmtId="0" fontId="1" fillId="5" borderId="4" xfId="0" applyFont="1" applyFill="1" applyBorder="1" applyAlignment="1">
      <alignment horizontal="justify" vertical="center" wrapText="1"/>
    </xf>
    <xf numFmtId="0" fontId="1" fillId="5" borderId="4" xfId="0" applyFont="1" applyFill="1" applyBorder="1" applyAlignment="1">
      <alignment horizontal="right" vertical="center" wrapText="1" indent="4"/>
    </xf>
    <xf numFmtId="2" fontId="1" fillId="5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right" vertical="center" wrapText="1" indent="4"/>
    </xf>
    <xf numFmtId="2" fontId="1" fillId="0" borderId="4" xfId="0" applyNumberFormat="1" applyFont="1" applyBorder="1" applyAlignment="1">
      <alignment horizontal="right" vertical="center" wrapText="1"/>
    </xf>
    <xf numFmtId="0" fontId="1" fillId="10" borderId="4" xfId="0" applyFont="1" applyFill="1" applyBorder="1" applyAlignment="1">
      <alignment horizontal="right" vertical="center" wrapText="1" indent="4"/>
    </xf>
    <xf numFmtId="0" fontId="2" fillId="9" borderId="2" xfId="0" applyFont="1" applyFill="1" applyBorder="1" applyAlignment="1">
      <alignment horizontal="justify" vertical="center" wrapText="1"/>
    </xf>
    <xf numFmtId="0" fontId="2" fillId="9" borderId="4" xfId="0" applyFont="1" applyFill="1" applyBorder="1" applyAlignment="1">
      <alignment horizontal="justify" vertical="center" wrapText="1"/>
    </xf>
    <xf numFmtId="0" fontId="2" fillId="9" borderId="4" xfId="0" applyFont="1" applyFill="1" applyBorder="1" applyAlignment="1">
      <alignment horizontal="right" vertical="center" wrapText="1" indent="4"/>
    </xf>
    <xf numFmtId="2" fontId="2" fillId="9" borderId="4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justify" vertical="center" wrapText="1"/>
    </xf>
    <xf numFmtId="0" fontId="2" fillId="5" borderId="4" xfId="0" applyFont="1" applyFill="1" applyBorder="1" applyAlignment="1">
      <alignment horizontal="justify" vertical="center" wrapText="1"/>
    </xf>
    <xf numFmtId="0" fontId="2" fillId="5" borderId="4" xfId="0" applyFont="1" applyFill="1" applyBorder="1" applyAlignment="1">
      <alignment horizontal="right" vertical="center" wrapText="1" indent="4"/>
    </xf>
    <xf numFmtId="2" fontId="2" fillId="5" borderId="4" xfId="0" applyNumberFormat="1" applyFont="1" applyFill="1" applyBorder="1" applyAlignment="1">
      <alignment horizontal="right" vertical="center" wrapText="1"/>
    </xf>
    <xf numFmtId="17" fontId="1" fillId="9" borderId="2" xfId="0" applyNumberFormat="1" applyFont="1" applyFill="1" applyBorder="1" applyAlignment="1">
      <alignment horizontal="justify" vertical="center" wrapText="1"/>
    </xf>
    <xf numFmtId="17" fontId="1" fillId="0" borderId="2" xfId="0" applyNumberFormat="1" applyFont="1" applyBorder="1" applyAlignment="1">
      <alignment horizontal="justify" vertical="center" wrapText="1"/>
    </xf>
    <xf numFmtId="16" fontId="1" fillId="5" borderId="1" xfId="0" applyNumberFormat="1" applyFont="1" applyFill="1" applyBorder="1" applyAlignment="1">
      <alignment horizontal="justify" vertical="center" wrapText="1"/>
    </xf>
    <xf numFmtId="16" fontId="1" fillId="5" borderId="2" xfId="0" applyNumberFormat="1" applyFont="1" applyFill="1" applyBorder="1" applyAlignment="1">
      <alignment horizontal="justify" vertical="center" wrapText="1"/>
    </xf>
    <xf numFmtId="17" fontId="1" fillId="5" borderId="2" xfId="0" applyNumberFormat="1" applyFont="1" applyFill="1" applyBorder="1" applyAlignment="1">
      <alignment horizontal="justify" vertical="center" wrapText="1"/>
    </xf>
    <xf numFmtId="4" fontId="1" fillId="10" borderId="4" xfId="0" applyNumberFormat="1" applyFont="1" applyFill="1" applyBorder="1" applyAlignment="1">
      <alignment horizontal="right" vertical="center" wrapText="1" indent="4"/>
    </xf>
    <xf numFmtId="0" fontId="6" fillId="6" borderId="7" xfId="0" applyFont="1" applyFill="1" applyBorder="1" applyAlignment="1">
      <alignment horizontal="center"/>
    </xf>
    <xf numFmtId="0" fontId="0" fillId="9" borderId="0" xfId="0" applyFill="1"/>
    <xf numFmtId="0" fontId="1" fillId="3" borderId="0" xfId="0" applyFont="1" applyFill="1" applyAlignment="1">
      <alignment horizontal="justify" vertical="center" wrapText="1"/>
    </xf>
    <xf numFmtId="0" fontId="8" fillId="3" borderId="0" xfId="0" applyFont="1" applyFill="1" applyAlignment="1">
      <alignment horizontal="justify" vertical="center" wrapText="1"/>
    </xf>
    <xf numFmtId="0" fontId="6" fillId="5" borderId="0" xfId="0" applyFont="1" applyFill="1"/>
    <xf numFmtId="0" fontId="6" fillId="9" borderId="0" xfId="0" applyFont="1" applyFill="1"/>
    <xf numFmtId="2" fontId="8" fillId="3" borderId="0" xfId="0" applyNumberFormat="1" applyFont="1" applyFill="1" applyAlignment="1">
      <alignment horizontal="right" vertical="center" wrapText="1"/>
    </xf>
    <xf numFmtId="0" fontId="8" fillId="3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8" fillId="3" borderId="0" xfId="0" applyFont="1" applyFill="1" applyAlignment="1">
      <alignment horizontal="right" vertical="center" wrapText="1"/>
    </xf>
    <xf numFmtId="0" fontId="6" fillId="5" borderId="0" xfId="0" applyFont="1" applyFill="1" applyAlignment="1">
      <alignment horizontal="right"/>
    </xf>
    <xf numFmtId="4" fontId="6" fillId="9" borderId="0" xfId="0" applyNumberFormat="1" applyFont="1" applyFill="1" applyAlignment="1">
      <alignment horizontal="right"/>
    </xf>
    <xf numFmtId="4" fontId="7" fillId="6" borderId="7" xfId="0" applyNumberFormat="1" applyFont="1" applyFill="1" applyBorder="1" applyAlignment="1">
      <alignment horizontal="right"/>
    </xf>
    <xf numFmtId="2" fontId="7" fillId="6" borderId="7" xfId="0" applyNumberFormat="1" applyFont="1" applyFill="1" applyBorder="1" applyAlignment="1">
      <alignment horizontal="right"/>
    </xf>
    <xf numFmtId="2" fontId="7" fillId="6" borderId="3" xfId="0" applyNumberFormat="1" applyFont="1" applyFill="1" applyBorder="1" applyAlignment="1">
      <alignment horizontal="right"/>
    </xf>
    <xf numFmtId="2" fontId="6" fillId="5" borderId="0" xfId="0" applyNumberFormat="1" applyFont="1" applyFill="1" applyAlignment="1">
      <alignment horizontal="right"/>
    </xf>
    <xf numFmtId="2" fontId="6" fillId="9" borderId="0" xfId="0" applyNumberFormat="1" applyFont="1" applyFill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240B3-730C-42DB-A828-04763D06A4B2}">
  <dimension ref="A2:G244"/>
  <sheetViews>
    <sheetView tabSelected="1" workbookViewId="0">
      <selection activeCell="N9" sqref="N9"/>
    </sheetView>
  </sheetViews>
  <sheetFormatPr defaultRowHeight="15" x14ac:dyDescent="0.25"/>
  <cols>
    <col min="1" max="1" width="25.5703125" customWidth="1"/>
    <col min="2" max="2" width="34.42578125" customWidth="1"/>
    <col min="3" max="3" width="29" customWidth="1"/>
    <col min="4" max="4" width="17.42578125" customWidth="1"/>
    <col min="5" max="5" width="20.28515625" customWidth="1"/>
    <col min="6" max="6" width="27.5703125" customWidth="1"/>
    <col min="7" max="7" width="30.42578125" customWidth="1"/>
  </cols>
  <sheetData>
    <row r="2" spans="1:7" ht="15.75" thickBot="1" x14ac:dyDescent="0.3"/>
    <row r="3" spans="1:7" ht="24.75" customHeight="1" thickBot="1" x14ac:dyDescent="0.3">
      <c r="A3" s="3"/>
      <c r="B3" s="4"/>
      <c r="C3" s="24" t="s">
        <v>0</v>
      </c>
      <c r="D3" s="25" t="s">
        <v>307</v>
      </c>
      <c r="E3" s="25" t="s">
        <v>306</v>
      </c>
      <c r="F3" s="21" t="s">
        <v>309</v>
      </c>
      <c r="G3" s="21" t="s">
        <v>308</v>
      </c>
    </row>
    <row r="4" spans="1:7" ht="24.75" customHeight="1" thickBot="1" x14ac:dyDescent="0.3">
      <c r="A4" s="5"/>
      <c r="B4" s="6"/>
      <c r="C4" s="20" t="s">
        <v>1</v>
      </c>
      <c r="D4" s="26"/>
      <c r="E4" s="26"/>
      <c r="F4" s="27"/>
      <c r="G4" s="27"/>
    </row>
    <row r="5" spans="1:7" ht="18" thickBot="1" x14ac:dyDescent="0.3">
      <c r="A5" s="8"/>
      <c r="B5" s="9" t="s">
        <v>2</v>
      </c>
      <c r="C5" s="22" t="s">
        <v>3</v>
      </c>
      <c r="D5" s="28"/>
      <c r="E5" s="28"/>
      <c r="F5" s="28" t="s">
        <v>305</v>
      </c>
      <c r="G5" s="22" t="s">
        <v>305</v>
      </c>
    </row>
    <row r="6" spans="1:7" ht="15.75" thickBot="1" x14ac:dyDescent="0.3">
      <c r="A6" s="10" t="s">
        <v>4</v>
      </c>
      <c r="B6" s="11" t="s">
        <v>5</v>
      </c>
      <c r="C6" s="23">
        <v>147.44</v>
      </c>
      <c r="D6" s="1">
        <v>8.0399999999999991</v>
      </c>
      <c r="E6" s="1">
        <v>8.0399999999999991</v>
      </c>
      <c r="F6" s="29">
        <f>C6*D6</f>
        <v>1185.4175999999998</v>
      </c>
      <c r="G6" s="29">
        <f>C6*E6</f>
        <v>1185.4175999999998</v>
      </c>
    </row>
    <row r="7" spans="1:7" ht="15.75" thickBot="1" x14ac:dyDescent="0.3">
      <c r="A7" s="10" t="s">
        <v>6</v>
      </c>
      <c r="B7" s="11" t="s">
        <v>7</v>
      </c>
      <c r="C7" s="23">
        <v>51.22</v>
      </c>
      <c r="D7" s="1">
        <v>3.99</v>
      </c>
      <c r="E7" s="1">
        <v>3.99</v>
      </c>
      <c r="F7" s="29">
        <f t="shared" ref="F7:F59" si="0">C7*D7</f>
        <v>204.36780000000002</v>
      </c>
      <c r="G7" s="29">
        <f t="shared" ref="G7:G59" si="1">C7*E7</f>
        <v>204.36780000000002</v>
      </c>
    </row>
    <row r="8" spans="1:7" ht="15.75" thickBot="1" x14ac:dyDescent="0.3">
      <c r="A8" s="10" t="s">
        <v>8</v>
      </c>
      <c r="B8" s="11" t="s">
        <v>9</v>
      </c>
      <c r="C8" s="23">
        <v>13.29</v>
      </c>
      <c r="D8" s="1">
        <v>3.99</v>
      </c>
      <c r="E8" s="1">
        <v>3.99</v>
      </c>
      <c r="F8" s="29">
        <f t="shared" si="0"/>
        <v>53.027099999999997</v>
      </c>
      <c r="G8" s="29">
        <f t="shared" si="1"/>
        <v>53.027099999999997</v>
      </c>
    </row>
    <row r="9" spans="1:7" ht="15.75" thickBot="1" x14ac:dyDescent="0.3">
      <c r="A9" s="10" t="s">
        <v>10</v>
      </c>
      <c r="B9" s="11" t="s">
        <v>11</v>
      </c>
      <c r="C9" s="12">
        <v>43.38</v>
      </c>
      <c r="D9" s="12">
        <v>3.99</v>
      </c>
      <c r="E9" s="12">
        <v>3.99</v>
      </c>
      <c r="F9" s="29">
        <f t="shared" si="0"/>
        <v>173.08620000000002</v>
      </c>
      <c r="G9" s="29">
        <f t="shared" si="1"/>
        <v>173.08620000000002</v>
      </c>
    </row>
    <row r="10" spans="1:7" ht="15.75" thickBot="1" x14ac:dyDescent="0.3">
      <c r="A10" s="10" t="s">
        <v>12</v>
      </c>
      <c r="B10" s="11" t="s">
        <v>13</v>
      </c>
      <c r="C10" s="12">
        <v>50.99</v>
      </c>
      <c r="D10" s="12">
        <v>3.63</v>
      </c>
      <c r="E10" s="12">
        <v>3.8</v>
      </c>
      <c r="F10" s="29">
        <f t="shared" si="0"/>
        <v>185.09370000000001</v>
      </c>
      <c r="G10" s="29">
        <f t="shared" si="1"/>
        <v>193.762</v>
      </c>
    </row>
    <row r="11" spans="1:7" ht="15.75" thickBot="1" x14ac:dyDescent="0.3">
      <c r="A11" s="10" t="s">
        <v>14</v>
      </c>
      <c r="B11" s="11" t="s">
        <v>15</v>
      </c>
      <c r="C11" s="12">
        <v>22.32</v>
      </c>
      <c r="D11" s="12">
        <v>2.5</v>
      </c>
      <c r="E11" s="12">
        <v>3.8</v>
      </c>
      <c r="F11" s="29">
        <f t="shared" si="0"/>
        <v>55.8</v>
      </c>
      <c r="G11" s="29">
        <f t="shared" si="1"/>
        <v>84.816000000000003</v>
      </c>
    </row>
    <row r="12" spans="1:7" ht="15.75" thickBot="1" x14ac:dyDescent="0.3">
      <c r="A12" s="10" t="s">
        <v>349</v>
      </c>
      <c r="B12" s="11" t="s">
        <v>350</v>
      </c>
      <c r="C12" s="12">
        <v>25.03</v>
      </c>
      <c r="D12" s="12">
        <v>3.63</v>
      </c>
      <c r="E12" s="12">
        <v>3.8</v>
      </c>
      <c r="F12" s="29">
        <f t="shared" si="0"/>
        <v>90.858900000000006</v>
      </c>
      <c r="G12" s="29">
        <f t="shared" si="1"/>
        <v>95.114000000000004</v>
      </c>
    </row>
    <row r="13" spans="1:7" ht="15.75" thickBot="1" x14ac:dyDescent="0.3">
      <c r="A13" s="10" t="s">
        <v>351</v>
      </c>
      <c r="B13" s="11" t="s">
        <v>19</v>
      </c>
      <c r="C13" s="12">
        <v>8.6999999999999993</v>
      </c>
      <c r="D13" s="12">
        <v>3.5</v>
      </c>
      <c r="E13" s="12">
        <v>3.8</v>
      </c>
      <c r="F13" s="29">
        <f>C13*D13</f>
        <v>30.449999999999996</v>
      </c>
      <c r="G13" s="29">
        <f>C13*E13</f>
        <v>33.059999999999995</v>
      </c>
    </row>
    <row r="14" spans="1:7" ht="15.75" thickBot="1" x14ac:dyDescent="0.3">
      <c r="A14" s="10" t="s">
        <v>16</v>
      </c>
      <c r="B14" s="11" t="s">
        <v>17</v>
      </c>
      <c r="C14" s="12">
        <v>50.5</v>
      </c>
      <c r="D14" s="12">
        <v>3.63</v>
      </c>
      <c r="E14" s="12">
        <v>3.8</v>
      </c>
      <c r="F14" s="29">
        <f t="shared" si="0"/>
        <v>183.315</v>
      </c>
      <c r="G14" s="29">
        <f t="shared" si="1"/>
        <v>191.89999999999998</v>
      </c>
    </row>
    <row r="15" spans="1:7" ht="15.75" thickBot="1" x14ac:dyDescent="0.3">
      <c r="A15" s="10" t="s">
        <v>18</v>
      </c>
      <c r="B15" s="11" t="s">
        <v>352</v>
      </c>
      <c r="C15" s="12">
        <v>7.36</v>
      </c>
      <c r="D15" s="12">
        <v>9.7799999999999994</v>
      </c>
      <c r="E15" s="12">
        <v>9.7799999999999994</v>
      </c>
      <c r="F15" s="29">
        <f t="shared" si="0"/>
        <v>71.980800000000002</v>
      </c>
      <c r="G15" s="29">
        <f t="shared" si="1"/>
        <v>71.980800000000002</v>
      </c>
    </row>
    <row r="16" spans="1:7" ht="15.75" thickBot="1" x14ac:dyDescent="0.3">
      <c r="A16" s="10" t="s">
        <v>353</v>
      </c>
      <c r="B16" s="11" t="s">
        <v>354</v>
      </c>
      <c r="C16" s="12">
        <v>24.49</v>
      </c>
      <c r="D16" s="12">
        <v>3.78</v>
      </c>
      <c r="E16" s="12">
        <v>3.95</v>
      </c>
      <c r="F16" s="29">
        <f t="shared" si="0"/>
        <v>92.572199999999995</v>
      </c>
      <c r="G16" s="29">
        <f t="shared" si="1"/>
        <v>96.735500000000002</v>
      </c>
    </row>
    <row r="17" spans="1:7" ht="15.75" thickBot="1" x14ac:dyDescent="0.3">
      <c r="A17" s="10" t="s">
        <v>20</v>
      </c>
      <c r="B17" s="11" t="s">
        <v>21</v>
      </c>
      <c r="C17" s="12">
        <v>16.7</v>
      </c>
      <c r="D17" s="12">
        <v>3.97</v>
      </c>
      <c r="E17" s="12">
        <v>3.97</v>
      </c>
      <c r="F17" s="29">
        <f t="shared" si="0"/>
        <v>66.299000000000007</v>
      </c>
      <c r="G17" s="29">
        <f t="shared" si="1"/>
        <v>66.299000000000007</v>
      </c>
    </row>
    <row r="18" spans="1:7" ht="15.75" thickBot="1" x14ac:dyDescent="0.3">
      <c r="A18" s="10" t="s">
        <v>22</v>
      </c>
      <c r="B18" s="11" t="s">
        <v>23</v>
      </c>
      <c r="C18" s="12">
        <v>5.25</v>
      </c>
      <c r="D18" s="12">
        <v>13.5</v>
      </c>
      <c r="E18" s="12">
        <v>13.5</v>
      </c>
      <c r="F18" s="29">
        <f t="shared" si="0"/>
        <v>70.875</v>
      </c>
      <c r="G18" s="29">
        <f t="shared" si="1"/>
        <v>70.875</v>
      </c>
    </row>
    <row r="19" spans="1:7" ht="15.75" thickBot="1" x14ac:dyDescent="0.3">
      <c r="A19" s="13" t="s">
        <v>24</v>
      </c>
      <c r="B19" s="14" t="s">
        <v>25</v>
      </c>
      <c r="C19" s="15">
        <v>88.6</v>
      </c>
      <c r="D19" s="15">
        <v>4.13</v>
      </c>
      <c r="E19" s="15">
        <v>4.13</v>
      </c>
      <c r="F19" s="31">
        <f t="shared" si="0"/>
        <v>365.91799999999995</v>
      </c>
      <c r="G19" s="31">
        <f t="shared" si="1"/>
        <v>365.91799999999995</v>
      </c>
    </row>
    <row r="20" spans="1:7" ht="15.75" thickBot="1" x14ac:dyDescent="0.3">
      <c r="A20" s="13" t="s">
        <v>26</v>
      </c>
      <c r="B20" s="14" t="s">
        <v>29</v>
      </c>
      <c r="C20" s="15">
        <v>11.93</v>
      </c>
      <c r="D20" s="15">
        <v>2.8</v>
      </c>
      <c r="E20" s="15">
        <v>4.1100000000000003</v>
      </c>
      <c r="F20" s="31">
        <f t="shared" si="0"/>
        <v>33.403999999999996</v>
      </c>
      <c r="G20" s="31">
        <f t="shared" si="1"/>
        <v>49.032299999999999</v>
      </c>
    </row>
    <row r="21" spans="1:7" ht="15.75" thickBot="1" x14ac:dyDescent="0.3">
      <c r="A21" s="13" t="s">
        <v>28</v>
      </c>
      <c r="B21" s="14" t="s">
        <v>27</v>
      </c>
      <c r="C21" s="15">
        <v>2.61</v>
      </c>
      <c r="D21" s="15">
        <v>2.8</v>
      </c>
      <c r="E21" s="15">
        <v>4.1100000000000003</v>
      </c>
      <c r="F21" s="31">
        <f t="shared" si="0"/>
        <v>7.3079999999999989</v>
      </c>
      <c r="G21" s="31">
        <f t="shared" si="1"/>
        <v>10.7271</v>
      </c>
    </row>
    <row r="22" spans="1:7" ht="15.75" thickBot="1" x14ac:dyDescent="0.3">
      <c r="A22" s="13" t="s">
        <v>30</v>
      </c>
      <c r="B22" s="14" t="s">
        <v>31</v>
      </c>
      <c r="C22" s="15">
        <v>5.8</v>
      </c>
      <c r="D22" s="15">
        <v>2.8</v>
      </c>
      <c r="E22" s="15">
        <v>4.1100000000000003</v>
      </c>
      <c r="F22" s="31">
        <f t="shared" si="0"/>
        <v>16.239999999999998</v>
      </c>
      <c r="G22" s="31">
        <f t="shared" si="1"/>
        <v>23.838000000000001</v>
      </c>
    </row>
    <row r="23" spans="1:7" ht="15.75" thickBot="1" x14ac:dyDescent="0.3">
      <c r="A23" s="13" t="s">
        <v>32</v>
      </c>
      <c r="B23" s="14" t="s">
        <v>401</v>
      </c>
      <c r="C23" s="15">
        <v>31.5</v>
      </c>
      <c r="D23" s="15">
        <v>4.13</v>
      </c>
      <c r="E23" s="15">
        <v>4.13</v>
      </c>
      <c r="F23" s="31">
        <f t="shared" si="0"/>
        <v>130.095</v>
      </c>
      <c r="G23" s="31">
        <f t="shared" si="1"/>
        <v>130.095</v>
      </c>
    </row>
    <row r="24" spans="1:7" ht="15.75" thickBot="1" x14ac:dyDescent="0.3">
      <c r="A24" s="13" t="s">
        <v>402</v>
      </c>
      <c r="B24" s="14" t="s">
        <v>403</v>
      </c>
      <c r="C24" s="15">
        <v>55.29</v>
      </c>
      <c r="D24" s="15">
        <v>3</v>
      </c>
      <c r="E24" s="15">
        <v>4.13</v>
      </c>
      <c r="F24" s="31">
        <f t="shared" ref="F24" si="2">C24*D24</f>
        <v>165.87</v>
      </c>
      <c r="G24" s="31">
        <f t="shared" ref="G24" si="3">C24*E24</f>
        <v>228.3477</v>
      </c>
    </row>
    <row r="25" spans="1:7" ht="15.75" thickBot="1" x14ac:dyDescent="0.3">
      <c r="A25" s="13" t="s">
        <v>34</v>
      </c>
      <c r="B25" s="14" t="s">
        <v>37</v>
      </c>
      <c r="C25" s="15">
        <v>11.93</v>
      </c>
      <c r="D25" s="15">
        <v>2.8</v>
      </c>
      <c r="E25" s="15">
        <v>4.1100000000000003</v>
      </c>
      <c r="F25" s="31">
        <f t="shared" si="0"/>
        <v>33.403999999999996</v>
      </c>
      <c r="G25" s="31">
        <f t="shared" si="1"/>
        <v>49.032299999999999</v>
      </c>
    </row>
    <row r="26" spans="1:7" ht="15.75" thickBot="1" x14ac:dyDescent="0.3">
      <c r="A26" s="13" t="s">
        <v>36</v>
      </c>
      <c r="B26" s="14" t="s">
        <v>35</v>
      </c>
      <c r="C26" s="15">
        <v>2.85</v>
      </c>
      <c r="D26" s="15">
        <v>2.8</v>
      </c>
      <c r="E26" s="15">
        <v>4.1100000000000003</v>
      </c>
      <c r="F26" s="31">
        <f t="shared" si="0"/>
        <v>7.9799999999999995</v>
      </c>
      <c r="G26" s="31">
        <f t="shared" si="1"/>
        <v>11.713500000000002</v>
      </c>
    </row>
    <row r="27" spans="1:7" ht="15.75" thickBot="1" x14ac:dyDescent="0.3">
      <c r="A27" s="13" t="s">
        <v>38</v>
      </c>
      <c r="B27" s="14" t="s">
        <v>39</v>
      </c>
      <c r="C27" s="15">
        <v>5.57</v>
      </c>
      <c r="D27" s="15">
        <v>2.8</v>
      </c>
      <c r="E27" s="15">
        <v>4.1100000000000003</v>
      </c>
      <c r="F27" s="31">
        <f t="shared" si="0"/>
        <v>15.596</v>
      </c>
      <c r="G27" s="31">
        <f t="shared" si="1"/>
        <v>22.892700000000001</v>
      </c>
    </row>
    <row r="28" spans="1:7" ht="15.75" thickBot="1" x14ac:dyDescent="0.3">
      <c r="A28" s="13" t="s">
        <v>40</v>
      </c>
      <c r="B28" s="14" t="s">
        <v>41</v>
      </c>
      <c r="C28" s="15">
        <v>81.650000000000006</v>
      </c>
      <c r="D28" s="15">
        <v>4.13</v>
      </c>
      <c r="E28" s="15">
        <v>4.13</v>
      </c>
      <c r="F28" s="31">
        <f t="shared" si="0"/>
        <v>337.21449999999999</v>
      </c>
      <c r="G28" s="31">
        <f t="shared" si="1"/>
        <v>337.21449999999999</v>
      </c>
    </row>
    <row r="29" spans="1:7" ht="15.75" thickBot="1" x14ac:dyDescent="0.3">
      <c r="A29" s="13" t="s">
        <v>42</v>
      </c>
      <c r="B29" s="14" t="s">
        <v>43</v>
      </c>
      <c r="C29" s="15">
        <v>11.83</v>
      </c>
      <c r="D29" s="15">
        <v>2.8</v>
      </c>
      <c r="E29" s="15">
        <v>4.1100000000000003</v>
      </c>
      <c r="F29" s="31">
        <f t="shared" si="0"/>
        <v>33.123999999999995</v>
      </c>
      <c r="G29" s="31">
        <f t="shared" si="1"/>
        <v>48.621300000000005</v>
      </c>
    </row>
    <row r="30" spans="1:7" ht="15.75" thickBot="1" x14ac:dyDescent="0.3">
      <c r="A30" s="13" t="s">
        <v>44</v>
      </c>
      <c r="B30" s="14" t="s">
        <v>45</v>
      </c>
      <c r="C30" s="15">
        <v>5.33</v>
      </c>
      <c r="D30" s="15">
        <v>2.8</v>
      </c>
      <c r="E30" s="15">
        <v>4.1100000000000003</v>
      </c>
      <c r="F30" s="31">
        <f t="shared" si="0"/>
        <v>14.923999999999999</v>
      </c>
      <c r="G30" s="31">
        <f t="shared" si="1"/>
        <v>21.906300000000002</v>
      </c>
    </row>
    <row r="31" spans="1:7" ht="15.75" thickBot="1" x14ac:dyDescent="0.3">
      <c r="A31" s="13" t="s">
        <v>46</v>
      </c>
      <c r="B31" s="14" t="s">
        <v>47</v>
      </c>
      <c r="C31" s="15">
        <v>3.99</v>
      </c>
      <c r="D31" s="15">
        <v>2.8</v>
      </c>
      <c r="E31" s="15">
        <v>4.1100000000000003</v>
      </c>
      <c r="F31" s="31">
        <f t="shared" si="0"/>
        <v>11.172000000000001</v>
      </c>
      <c r="G31" s="31">
        <f t="shared" si="1"/>
        <v>16.398900000000001</v>
      </c>
    </row>
    <row r="32" spans="1:7" ht="15.75" thickBot="1" x14ac:dyDescent="0.3">
      <c r="A32" s="13" t="s">
        <v>48</v>
      </c>
      <c r="B32" s="14" t="s">
        <v>49</v>
      </c>
      <c r="C32" s="15">
        <v>8.11</v>
      </c>
      <c r="D32" s="15">
        <v>2.8</v>
      </c>
      <c r="E32" s="15">
        <v>4.1100000000000003</v>
      </c>
      <c r="F32" s="31">
        <f t="shared" si="0"/>
        <v>22.707999999999998</v>
      </c>
      <c r="G32" s="31">
        <f t="shared" si="1"/>
        <v>33.332099999999997</v>
      </c>
    </row>
    <row r="33" spans="1:7" ht="15.75" thickBot="1" x14ac:dyDescent="0.3">
      <c r="A33" s="13" t="s">
        <v>50</v>
      </c>
      <c r="B33" s="14" t="s">
        <v>51</v>
      </c>
      <c r="C33" s="15">
        <v>81.69</v>
      </c>
      <c r="D33" s="15">
        <v>4.13</v>
      </c>
      <c r="E33" s="15">
        <v>4.13</v>
      </c>
      <c r="F33" s="31">
        <f t="shared" si="0"/>
        <v>337.37969999999996</v>
      </c>
      <c r="G33" s="31">
        <f t="shared" si="1"/>
        <v>337.37969999999996</v>
      </c>
    </row>
    <row r="34" spans="1:7" ht="15.75" thickBot="1" x14ac:dyDescent="0.3">
      <c r="A34" s="13" t="s">
        <v>52</v>
      </c>
      <c r="B34" s="14" t="s">
        <v>53</v>
      </c>
      <c r="C34" s="15">
        <v>12.04</v>
      </c>
      <c r="D34" s="15">
        <v>2.8</v>
      </c>
      <c r="E34" s="15">
        <v>4.1100000000000003</v>
      </c>
      <c r="F34" s="31">
        <f t="shared" si="0"/>
        <v>33.711999999999996</v>
      </c>
      <c r="G34" s="31">
        <f t="shared" si="1"/>
        <v>49.484400000000001</v>
      </c>
    </row>
    <row r="35" spans="1:7" ht="15.75" thickBot="1" x14ac:dyDescent="0.3">
      <c r="A35" s="13" t="s">
        <v>54</v>
      </c>
      <c r="B35" s="14" t="s">
        <v>55</v>
      </c>
      <c r="C35" s="15">
        <v>5.31</v>
      </c>
      <c r="D35" s="15">
        <v>2.8</v>
      </c>
      <c r="E35" s="15">
        <v>4.1100000000000003</v>
      </c>
      <c r="F35" s="31">
        <f t="shared" si="0"/>
        <v>14.867999999999999</v>
      </c>
      <c r="G35" s="31">
        <f t="shared" si="1"/>
        <v>21.824100000000001</v>
      </c>
    </row>
    <row r="36" spans="1:7" ht="15.75" thickBot="1" x14ac:dyDescent="0.3">
      <c r="A36" s="13" t="s">
        <v>56</v>
      </c>
      <c r="B36" s="14" t="s">
        <v>57</v>
      </c>
      <c r="C36" s="15">
        <v>3.5</v>
      </c>
      <c r="D36" s="15">
        <v>2.8</v>
      </c>
      <c r="E36" s="15">
        <v>4.1100000000000003</v>
      </c>
      <c r="F36" s="31">
        <f t="shared" si="0"/>
        <v>9.7999999999999989</v>
      </c>
      <c r="G36" s="31">
        <f t="shared" si="1"/>
        <v>14.385000000000002</v>
      </c>
    </row>
    <row r="37" spans="1:7" ht="15.75" thickBot="1" x14ac:dyDescent="0.3">
      <c r="A37" s="13" t="s">
        <v>58</v>
      </c>
      <c r="B37" s="14" t="s">
        <v>59</v>
      </c>
      <c r="C37" s="15">
        <v>8.27</v>
      </c>
      <c r="D37" s="15">
        <v>2.8</v>
      </c>
      <c r="E37" s="15">
        <v>4.1100000000000003</v>
      </c>
      <c r="F37" s="31">
        <f t="shared" si="0"/>
        <v>23.155999999999999</v>
      </c>
      <c r="G37" s="31">
        <f t="shared" si="1"/>
        <v>33.989699999999999</v>
      </c>
    </row>
    <row r="38" spans="1:7" ht="15.75" thickBot="1" x14ac:dyDescent="0.3">
      <c r="A38" s="13" t="s">
        <v>60</v>
      </c>
      <c r="B38" s="14" t="s">
        <v>61</v>
      </c>
      <c r="C38" s="15">
        <v>145.77000000000001</v>
      </c>
      <c r="D38" s="15">
        <v>4.13</v>
      </c>
      <c r="E38" s="15">
        <v>4.13</v>
      </c>
      <c r="F38" s="31">
        <f t="shared" si="0"/>
        <v>602.03010000000006</v>
      </c>
      <c r="G38" s="31">
        <f t="shared" si="1"/>
        <v>602.03010000000006</v>
      </c>
    </row>
    <row r="39" spans="1:7" ht="15.75" thickBot="1" x14ac:dyDescent="0.3">
      <c r="A39" s="13" t="s">
        <v>62</v>
      </c>
      <c r="B39" s="14" t="s">
        <v>63</v>
      </c>
      <c r="C39" s="15">
        <v>11.72</v>
      </c>
      <c r="D39" s="15">
        <v>2.8</v>
      </c>
      <c r="E39" s="15">
        <v>4.1100000000000003</v>
      </c>
      <c r="F39" s="31">
        <f t="shared" si="0"/>
        <v>32.816000000000003</v>
      </c>
      <c r="G39" s="31">
        <f t="shared" si="1"/>
        <v>48.169200000000004</v>
      </c>
    </row>
    <row r="40" spans="1:7" ht="15.75" thickBot="1" x14ac:dyDescent="0.3">
      <c r="A40" s="13" t="s">
        <v>64</v>
      </c>
      <c r="B40" s="14" t="s">
        <v>65</v>
      </c>
      <c r="C40" s="15">
        <v>5.23</v>
      </c>
      <c r="D40" s="15">
        <v>2.8</v>
      </c>
      <c r="E40" s="15">
        <v>4.1100000000000003</v>
      </c>
      <c r="F40" s="31">
        <f t="shared" si="0"/>
        <v>14.644</v>
      </c>
      <c r="G40" s="31">
        <f t="shared" si="1"/>
        <v>21.495300000000004</v>
      </c>
    </row>
    <row r="41" spans="1:7" ht="15.75" thickBot="1" x14ac:dyDescent="0.3">
      <c r="A41" s="13" t="s">
        <v>66</v>
      </c>
      <c r="B41" s="14" t="s">
        <v>67</v>
      </c>
      <c r="C41" s="15">
        <v>3.63</v>
      </c>
      <c r="D41" s="15">
        <v>2.8</v>
      </c>
      <c r="E41" s="15">
        <v>4.1100000000000003</v>
      </c>
      <c r="F41" s="31">
        <f t="shared" si="0"/>
        <v>10.164</v>
      </c>
      <c r="G41" s="31">
        <f t="shared" si="1"/>
        <v>14.919300000000002</v>
      </c>
    </row>
    <row r="42" spans="1:7" ht="15.75" thickBot="1" x14ac:dyDescent="0.3">
      <c r="A42" s="13" t="s">
        <v>68</v>
      </c>
      <c r="B42" s="14" t="s">
        <v>69</v>
      </c>
      <c r="C42" s="15">
        <v>10.039999999999999</v>
      </c>
      <c r="D42" s="15">
        <v>2.8</v>
      </c>
      <c r="E42" s="15">
        <v>4.1100000000000003</v>
      </c>
      <c r="F42" s="31">
        <f t="shared" si="0"/>
        <v>28.111999999999995</v>
      </c>
      <c r="G42" s="31">
        <f t="shared" si="1"/>
        <v>41.264400000000002</v>
      </c>
    </row>
    <row r="43" spans="1:7" ht="15.75" thickBot="1" x14ac:dyDescent="0.3">
      <c r="A43" s="13" t="s">
        <v>70</v>
      </c>
      <c r="B43" s="14" t="s">
        <v>71</v>
      </c>
      <c r="C43" s="15">
        <v>145.61000000000001</v>
      </c>
      <c r="D43" s="15">
        <v>4.13</v>
      </c>
      <c r="E43" s="15">
        <v>4.13</v>
      </c>
      <c r="F43" s="31">
        <f t="shared" si="0"/>
        <v>601.36930000000007</v>
      </c>
      <c r="G43" s="31">
        <f t="shared" si="1"/>
        <v>601.36930000000007</v>
      </c>
    </row>
    <row r="44" spans="1:7" ht="15.75" thickBot="1" x14ac:dyDescent="0.3">
      <c r="A44" s="13" t="s">
        <v>72</v>
      </c>
      <c r="B44" s="14" t="s">
        <v>73</v>
      </c>
      <c r="C44" s="15">
        <v>11.72</v>
      </c>
      <c r="D44" s="15">
        <v>2.8</v>
      </c>
      <c r="E44" s="15">
        <v>4.1100000000000003</v>
      </c>
      <c r="F44" s="31">
        <f t="shared" si="0"/>
        <v>32.816000000000003</v>
      </c>
      <c r="G44" s="31">
        <f t="shared" si="1"/>
        <v>48.169200000000004</v>
      </c>
    </row>
    <row r="45" spans="1:7" ht="15.75" thickBot="1" x14ac:dyDescent="0.3">
      <c r="A45" s="13" t="s">
        <v>74</v>
      </c>
      <c r="B45" s="14" t="s">
        <v>75</v>
      </c>
      <c r="C45" s="15">
        <v>5.23</v>
      </c>
      <c r="D45" s="15">
        <v>2.8</v>
      </c>
      <c r="E45" s="15">
        <v>4.1100000000000003</v>
      </c>
      <c r="F45" s="31">
        <f t="shared" si="0"/>
        <v>14.644</v>
      </c>
      <c r="G45" s="31">
        <f t="shared" si="1"/>
        <v>21.495300000000004</v>
      </c>
    </row>
    <row r="46" spans="1:7" ht="15.75" thickBot="1" x14ac:dyDescent="0.3">
      <c r="A46" s="13" t="s">
        <v>76</v>
      </c>
      <c r="B46" s="14" t="s">
        <v>77</v>
      </c>
      <c r="C46" s="15">
        <v>4.1100000000000003</v>
      </c>
      <c r="D46" s="15">
        <v>2.8</v>
      </c>
      <c r="E46" s="15">
        <v>4.1100000000000003</v>
      </c>
      <c r="F46" s="31">
        <f t="shared" si="0"/>
        <v>11.508000000000001</v>
      </c>
      <c r="G46" s="31">
        <f t="shared" si="1"/>
        <v>16.892100000000003</v>
      </c>
    </row>
    <row r="47" spans="1:7" ht="15.75" thickBot="1" x14ac:dyDescent="0.3">
      <c r="A47" s="13" t="s">
        <v>78</v>
      </c>
      <c r="B47" s="14" t="s">
        <v>79</v>
      </c>
      <c r="C47" s="15">
        <v>9.57</v>
      </c>
      <c r="D47" s="15">
        <v>2.8</v>
      </c>
      <c r="E47" s="15">
        <v>4.1100000000000003</v>
      </c>
      <c r="F47" s="31">
        <f t="shared" si="0"/>
        <v>26.795999999999999</v>
      </c>
      <c r="G47" s="31">
        <f t="shared" si="1"/>
        <v>39.332700000000003</v>
      </c>
    </row>
    <row r="48" spans="1:7" ht="15.75" thickBot="1" x14ac:dyDescent="0.3">
      <c r="A48" s="13" t="s">
        <v>80</v>
      </c>
      <c r="B48" s="14" t="s">
        <v>355</v>
      </c>
      <c r="C48" s="15">
        <v>14.19</v>
      </c>
      <c r="D48" s="15">
        <v>2.8</v>
      </c>
      <c r="E48" s="15">
        <v>4.1100000000000003</v>
      </c>
      <c r="F48" s="31">
        <f t="shared" si="0"/>
        <v>39.731999999999999</v>
      </c>
      <c r="G48" s="31">
        <f t="shared" si="1"/>
        <v>58.320900000000002</v>
      </c>
    </row>
    <row r="49" spans="1:7" ht="15.75" thickBot="1" x14ac:dyDescent="0.3">
      <c r="A49" s="13" t="s">
        <v>356</v>
      </c>
      <c r="B49" s="14" t="s">
        <v>357</v>
      </c>
      <c r="C49" s="15">
        <v>24.1</v>
      </c>
      <c r="D49" s="15">
        <v>2.8</v>
      </c>
      <c r="E49" s="15">
        <v>4.1100000000000003</v>
      </c>
      <c r="F49" s="31">
        <f t="shared" si="0"/>
        <v>67.48</v>
      </c>
      <c r="G49" s="31">
        <f t="shared" si="1"/>
        <v>99.051000000000016</v>
      </c>
    </row>
    <row r="50" spans="1:7" ht="15.75" thickBot="1" x14ac:dyDescent="0.3">
      <c r="A50" s="13" t="s">
        <v>358</v>
      </c>
      <c r="B50" s="14" t="s">
        <v>359</v>
      </c>
      <c r="C50" s="15">
        <v>12.24</v>
      </c>
      <c r="D50" s="15">
        <v>2.8</v>
      </c>
      <c r="E50" s="15">
        <v>4.1100000000000003</v>
      </c>
      <c r="F50" s="31">
        <f t="shared" si="0"/>
        <v>34.271999999999998</v>
      </c>
      <c r="G50" s="31">
        <f t="shared" si="1"/>
        <v>50.306400000000004</v>
      </c>
    </row>
    <row r="51" spans="1:7" ht="15.75" thickBot="1" x14ac:dyDescent="0.3">
      <c r="A51" s="13" t="s">
        <v>360</v>
      </c>
      <c r="B51" s="14" t="s">
        <v>361</v>
      </c>
      <c r="C51" s="15">
        <v>3.45</v>
      </c>
      <c r="D51" s="15">
        <v>17.5</v>
      </c>
      <c r="E51" s="15">
        <v>17.5</v>
      </c>
      <c r="F51" s="31">
        <f t="shared" si="0"/>
        <v>60.375</v>
      </c>
      <c r="G51" s="31">
        <f t="shared" si="1"/>
        <v>60.375</v>
      </c>
    </row>
    <row r="52" spans="1:7" ht="15.75" thickBot="1" x14ac:dyDescent="0.3">
      <c r="A52" s="13" t="s">
        <v>81</v>
      </c>
      <c r="B52" s="14" t="s">
        <v>362</v>
      </c>
      <c r="C52" s="15">
        <v>61.46</v>
      </c>
      <c r="D52" s="15">
        <v>3.63</v>
      </c>
      <c r="E52" s="15">
        <v>3.8</v>
      </c>
      <c r="F52" s="31">
        <f t="shared" si="0"/>
        <v>223.09979999999999</v>
      </c>
      <c r="G52" s="31">
        <f t="shared" si="1"/>
        <v>233.548</v>
      </c>
    </row>
    <row r="53" spans="1:7" ht="15.75" thickBot="1" x14ac:dyDescent="0.3">
      <c r="A53" s="13" t="s">
        <v>363</v>
      </c>
      <c r="B53" s="14" t="s">
        <v>364</v>
      </c>
      <c r="C53" s="15">
        <v>228.78</v>
      </c>
      <c r="D53" s="15">
        <v>3.63</v>
      </c>
      <c r="E53" s="15">
        <v>3.8</v>
      </c>
      <c r="F53" s="31">
        <f t="shared" si="0"/>
        <v>830.47140000000002</v>
      </c>
      <c r="G53" s="31">
        <f t="shared" si="1"/>
        <v>869.36399999999992</v>
      </c>
    </row>
    <row r="54" spans="1:7" ht="15.75" thickBot="1" x14ac:dyDescent="0.3">
      <c r="A54" s="41" t="s">
        <v>82</v>
      </c>
      <c r="B54" s="42" t="s">
        <v>11</v>
      </c>
      <c r="C54" s="43">
        <v>39.74</v>
      </c>
      <c r="D54" s="43">
        <v>3.63</v>
      </c>
      <c r="E54" s="43">
        <v>3.8</v>
      </c>
      <c r="F54" s="44">
        <f t="shared" si="0"/>
        <v>144.25620000000001</v>
      </c>
      <c r="G54" s="44">
        <f t="shared" si="1"/>
        <v>151.012</v>
      </c>
    </row>
    <row r="55" spans="1:7" ht="15.75" thickBot="1" x14ac:dyDescent="0.3">
      <c r="A55" s="41" t="s">
        <v>365</v>
      </c>
      <c r="B55" s="42" t="s">
        <v>366</v>
      </c>
      <c r="C55" s="43">
        <v>17.059999999999999</v>
      </c>
      <c r="D55" s="43">
        <v>3.63</v>
      </c>
      <c r="E55" s="43">
        <v>3.8</v>
      </c>
      <c r="F55" s="44">
        <f t="shared" si="0"/>
        <v>61.927799999999991</v>
      </c>
      <c r="G55" s="44">
        <f t="shared" si="1"/>
        <v>64.827999999999989</v>
      </c>
    </row>
    <row r="56" spans="1:7" ht="15.75" thickBot="1" x14ac:dyDescent="0.3">
      <c r="A56" s="41" t="s">
        <v>367</v>
      </c>
      <c r="B56" s="42" t="s">
        <v>368</v>
      </c>
      <c r="C56" s="43">
        <v>18.45</v>
      </c>
      <c r="D56" s="43">
        <v>3.63</v>
      </c>
      <c r="E56" s="43">
        <v>3.8</v>
      </c>
      <c r="F56" s="44">
        <f t="shared" si="0"/>
        <v>66.973500000000001</v>
      </c>
      <c r="G56" s="44">
        <f t="shared" si="1"/>
        <v>70.11</v>
      </c>
    </row>
    <row r="57" spans="1:7" ht="15.75" thickBot="1" x14ac:dyDescent="0.3">
      <c r="A57" s="41" t="s">
        <v>369</v>
      </c>
      <c r="B57" s="42" t="s">
        <v>370</v>
      </c>
      <c r="C57" s="43">
        <v>7.97</v>
      </c>
      <c r="D57" s="43">
        <v>3.63</v>
      </c>
      <c r="E57" s="43">
        <v>3.8</v>
      </c>
      <c r="F57" s="44">
        <f t="shared" si="0"/>
        <v>28.931099999999997</v>
      </c>
      <c r="G57" s="44">
        <f t="shared" si="1"/>
        <v>30.285999999999998</v>
      </c>
    </row>
    <row r="58" spans="1:7" ht="15.75" thickBot="1" x14ac:dyDescent="0.3">
      <c r="A58" s="13" t="s">
        <v>83</v>
      </c>
      <c r="B58" s="14" t="s">
        <v>13</v>
      </c>
      <c r="C58" s="15">
        <v>76.430000000000007</v>
      </c>
      <c r="D58" s="15">
        <v>3.36</v>
      </c>
      <c r="E58" s="15">
        <v>3.8</v>
      </c>
      <c r="F58" s="31">
        <f t="shared" si="0"/>
        <v>256.8048</v>
      </c>
      <c r="G58" s="31">
        <f t="shared" si="1"/>
        <v>290.43400000000003</v>
      </c>
    </row>
    <row r="59" spans="1:7" ht="15.75" thickBot="1" x14ac:dyDescent="0.3">
      <c r="A59" s="41" t="s">
        <v>84</v>
      </c>
      <c r="B59" s="42" t="s">
        <v>85</v>
      </c>
      <c r="C59" s="43">
        <v>745.61</v>
      </c>
      <c r="D59" s="43">
        <v>3.8</v>
      </c>
      <c r="E59" s="43">
        <v>3.8</v>
      </c>
      <c r="F59" s="44">
        <f t="shared" si="0"/>
        <v>2833.3179999999998</v>
      </c>
      <c r="G59" s="44">
        <f t="shared" si="1"/>
        <v>2833.3179999999998</v>
      </c>
    </row>
    <row r="60" spans="1:7" ht="15.75" thickBot="1" x14ac:dyDescent="0.3">
      <c r="A60" s="41" t="s">
        <v>86</v>
      </c>
      <c r="B60" s="42" t="s">
        <v>87</v>
      </c>
      <c r="C60" s="43">
        <v>129.97</v>
      </c>
      <c r="D60" s="43"/>
      <c r="E60" s="43"/>
      <c r="F60" s="44"/>
      <c r="G60" s="44"/>
    </row>
    <row r="61" spans="1:7" ht="15.75" thickBot="1" x14ac:dyDescent="0.3">
      <c r="A61" s="37"/>
      <c r="B61" s="38"/>
      <c r="C61" s="39"/>
      <c r="D61" s="39"/>
      <c r="E61" s="39"/>
      <c r="F61" s="40"/>
      <c r="G61" s="40"/>
    </row>
    <row r="62" spans="1:7" ht="15.75" thickBot="1" x14ac:dyDescent="0.3">
      <c r="A62" s="10"/>
      <c r="B62" s="11" t="s">
        <v>372</v>
      </c>
      <c r="C62" s="12">
        <f>SUM(C6:C18)</f>
        <v>466.66999999999996</v>
      </c>
      <c r="D62" s="12">
        <f>C62/C65</f>
        <v>0.17700024653429672</v>
      </c>
      <c r="E62" s="12"/>
      <c r="F62" s="29">
        <f>SUM(F6:F18)</f>
        <v>2463.1432999999993</v>
      </c>
      <c r="G62" s="29">
        <f>SUM(G6:G18)</f>
        <v>2520.4409999999998</v>
      </c>
    </row>
    <row r="63" spans="1:7" ht="15.75" thickBot="1" x14ac:dyDescent="0.3">
      <c r="A63" s="13"/>
      <c r="B63" s="14" t="s">
        <v>371</v>
      </c>
      <c r="C63" s="15">
        <f>SUM(C19:C53)+C58</f>
        <v>1211.0800000000004</v>
      </c>
      <c r="D63" s="15">
        <f>C63/C65</f>
        <v>0.45934270163660862</v>
      </c>
      <c r="E63" s="15"/>
      <c r="F63" s="31">
        <f>SUM(F19:F53)+F58</f>
        <v>4501.007599999999</v>
      </c>
      <c r="G63" s="31">
        <f>SUM(G19:G53)+G58</f>
        <v>4922.6688000000004</v>
      </c>
    </row>
    <row r="64" spans="1:7" ht="15.75" thickBot="1" x14ac:dyDescent="0.3">
      <c r="A64" s="41"/>
      <c r="B64" s="42" t="s">
        <v>373</v>
      </c>
      <c r="C64" s="43">
        <f>SUM(C54+C55+C56+C57+C59+C60)</f>
        <v>958.80000000000007</v>
      </c>
      <c r="D64" s="43">
        <f>C64/C65</f>
        <v>0.36365705182909491</v>
      </c>
      <c r="E64" s="43"/>
      <c r="F64" s="44">
        <f>SUM(F54+F55+F56+F57+F59)</f>
        <v>3135.4065999999998</v>
      </c>
      <c r="G64" s="44">
        <f>SUM(G54+G55+G56+G57+G59)</f>
        <v>3149.5539999999996</v>
      </c>
    </row>
    <row r="65" spans="1:7" ht="15.75" thickBot="1" x14ac:dyDescent="0.3">
      <c r="A65" s="45"/>
      <c r="B65" s="46" t="s">
        <v>88</v>
      </c>
      <c r="C65" s="47">
        <f>SUM(C6:C60)</f>
        <v>2636.5499999999997</v>
      </c>
      <c r="D65" s="47"/>
      <c r="E65" s="47"/>
      <c r="F65" s="48">
        <f>SUM(F6:F59)</f>
        <v>10099.557499999999</v>
      </c>
      <c r="G65" s="48">
        <f>SUM(G6:G59)</f>
        <v>10592.663799999998</v>
      </c>
    </row>
    <row r="66" spans="1:7" ht="15.75" thickBot="1" x14ac:dyDescent="0.3">
      <c r="A66" s="5"/>
      <c r="B66" s="6"/>
      <c r="C66" s="7"/>
      <c r="D66" s="7"/>
      <c r="E66" s="7"/>
      <c r="F66" s="32"/>
      <c r="G66" s="32"/>
    </row>
    <row r="67" spans="1:7" ht="15.75" thickBot="1" x14ac:dyDescent="0.3">
      <c r="A67" s="8"/>
      <c r="B67" s="9" t="s">
        <v>89</v>
      </c>
      <c r="C67" s="16"/>
      <c r="D67" s="16"/>
      <c r="E67" s="16"/>
      <c r="F67" s="33"/>
      <c r="G67" s="33"/>
    </row>
    <row r="68" spans="1:7" ht="15.75" thickBot="1" x14ac:dyDescent="0.3">
      <c r="A68" s="10" t="s">
        <v>90</v>
      </c>
      <c r="B68" s="11" t="s">
        <v>91</v>
      </c>
      <c r="C68" s="12">
        <v>6.3</v>
      </c>
      <c r="D68" s="12">
        <v>3</v>
      </c>
      <c r="E68" s="12">
        <v>3.54</v>
      </c>
      <c r="F68" s="30">
        <f>C68*D68</f>
        <v>18.899999999999999</v>
      </c>
      <c r="G68" s="30">
        <f>E68*C68</f>
        <v>22.302</v>
      </c>
    </row>
    <row r="69" spans="1:7" ht="15.75" thickBot="1" x14ac:dyDescent="0.3">
      <c r="A69" s="10" t="s">
        <v>92</v>
      </c>
      <c r="B69" s="11" t="s">
        <v>93</v>
      </c>
      <c r="C69" s="12">
        <v>24.39</v>
      </c>
      <c r="D69" s="12">
        <v>3</v>
      </c>
      <c r="E69" s="12">
        <v>3.54</v>
      </c>
      <c r="F69" s="30">
        <f t="shared" ref="F69:F73" si="4">C69*D69</f>
        <v>73.17</v>
      </c>
      <c r="G69" s="30">
        <f t="shared" ref="G69:G73" si="5">E69*C69</f>
        <v>86.340600000000009</v>
      </c>
    </row>
    <row r="70" spans="1:7" ht="15.75" thickBot="1" x14ac:dyDescent="0.3">
      <c r="A70" s="10" t="s">
        <v>94</v>
      </c>
      <c r="B70" s="11" t="s">
        <v>95</v>
      </c>
      <c r="C70" s="12">
        <v>5.38</v>
      </c>
      <c r="D70" s="12">
        <v>2.8</v>
      </c>
      <c r="E70" s="12">
        <v>3.54</v>
      </c>
      <c r="F70" s="30">
        <f t="shared" si="4"/>
        <v>15.063999999999998</v>
      </c>
      <c r="G70" s="30">
        <f t="shared" si="5"/>
        <v>19.045200000000001</v>
      </c>
    </row>
    <row r="71" spans="1:7" ht="15.75" thickBot="1" x14ac:dyDescent="0.3">
      <c r="A71" s="10" t="s">
        <v>96</v>
      </c>
      <c r="B71" s="11" t="s">
        <v>97</v>
      </c>
      <c r="C71" s="12">
        <v>6.37</v>
      </c>
      <c r="D71" s="12">
        <v>2.8</v>
      </c>
      <c r="E71" s="12">
        <v>3.54</v>
      </c>
      <c r="F71" s="30">
        <f t="shared" si="4"/>
        <v>17.835999999999999</v>
      </c>
      <c r="G71" s="30">
        <f t="shared" si="5"/>
        <v>22.549800000000001</v>
      </c>
    </row>
    <row r="72" spans="1:7" ht="15.75" thickBot="1" x14ac:dyDescent="0.3">
      <c r="A72" s="10" t="s">
        <v>98</v>
      </c>
      <c r="B72" s="11" t="s">
        <v>21</v>
      </c>
      <c r="C72" s="12">
        <v>16.7</v>
      </c>
      <c r="D72" s="12">
        <v>3</v>
      </c>
      <c r="E72" s="12">
        <v>3.54</v>
      </c>
      <c r="F72" s="30">
        <f t="shared" si="4"/>
        <v>50.099999999999994</v>
      </c>
      <c r="G72" s="30">
        <f t="shared" si="5"/>
        <v>59.117999999999995</v>
      </c>
    </row>
    <row r="73" spans="1:7" ht="15.75" thickBot="1" x14ac:dyDescent="0.3">
      <c r="A73" s="10" t="s">
        <v>99</v>
      </c>
      <c r="B73" s="11" t="s">
        <v>100</v>
      </c>
      <c r="C73" s="12">
        <v>65.849999999999994</v>
      </c>
      <c r="D73" s="12">
        <v>3</v>
      </c>
      <c r="E73" s="12">
        <v>3.54</v>
      </c>
      <c r="F73" s="30">
        <f t="shared" si="4"/>
        <v>197.54999999999998</v>
      </c>
      <c r="G73" s="30">
        <f t="shared" si="5"/>
        <v>233.10899999999998</v>
      </c>
    </row>
    <row r="74" spans="1:7" ht="15.75" thickBot="1" x14ac:dyDescent="0.3">
      <c r="A74" s="13" t="s">
        <v>101</v>
      </c>
      <c r="B74" s="14" t="s">
        <v>25</v>
      </c>
      <c r="C74" s="15">
        <v>120.37</v>
      </c>
      <c r="D74" s="15">
        <v>7.75</v>
      </c>
      <c r="E74" s="15">
        <v>7.75</v>
      </c>
      <c r="F74" s="31">
        <f>C74*D74</f>
        <v>932.86750000000006</v>
      </c>
      <c r="G74" s="31">
        <f>C74*E74</f>
        <v>932.86750000000006</v>
      </c>
    </row>
    <row r="75" spans="1:7" ht="15.75" thickBot="1" x14ac:dyDescent="0.3">
      <c r="A75" s="13" t="s">
        <v>102</v>
      </c>
      <c r="B75" s="14" t="s">
        <v>103</v>
      </c>
      <c r="C75" s="15">
        <v>11.92</v>
      </c>
      <c r="D75" s="15">
        <v>2.8</v>
      </c>
      <c r="E75" s="15">
        <v>4.2</v>
      </c>
      <c r="F75" s="31">
        <f t="shared" ref="F75:F107" si="6">C75*D75</f>
        <v>33.375999999999998</v>
      </c>
      <c r="G75" s="31">
        <f t="shared" ref="G75:G107" si="7">C75*E75</f>
        <v>50.064</v>
      </c>
    </row>
    <row r="76" spans="1:7" ht="15.75" thickBot="1" x14ac:dyDescent="0.3">
      <c r="A76" s="13" t="s">
        <v>104</v>
      </c>
      <c r="B76" s="14" t="s">
        <v>105</v>
      </c>
      <c r="C76" s="15">
        <v>1.36</v>
      </c>
      <c r="D76" s="15">
        <v>2.8</v>
      </c>
      <c r="E76" s="15">
        <v>4.2</v>
      </c>
      <c r="F76" s="31">
        <f t="shared" si="6"/>
        <v>3.8079999999999998</v>
      </c>
      <c r="G76" s="31">
        <f t="shared" si="7"/>
        <v>5.7120000000000006</v>
      </c>
    </row>
    <row r="77" spans="1:7" ht="15.75" thickBot="1" x14ac:dyDescent="0.3">
      <c r="A77" s="13" t="s">
        <v>106</v>
      </c>
      <c r="B77" s="14" t="s">
        <v>107</v>
      </c>
      <c r="C77" s="15">
        <v>3.45</v>
      </c>
      <c r="D77" s="15">
        <v>2.8</v>
      </c>
      <c r="E77" s="15">
        <v>4.2</v>
      </c>
      <c r="F77" s="31">
        <f t="shared" si="6"/>
        <v>9.66</v>
      </c>
      <c r="G77" s="31">
        <f t="shared" si="7"/>
        <v>14.490000000000002</v>
      </c>
    </row>
    <row r="78" spans="1:7" ht="15.75" thickBot="1" x14ac:dyDescent="0.3">
      <c r="A78" s="13" t="s">
        <v>108</v>
      </c>
      <c r="B78" s="14" t="s">
        <v>109</v>
      </c>
      <c r="C78" s="15">
        <v>6.36</v>
      </c>
      <c r="D78" s="15">
        <v>2.8</v>
      </c>
      <c r="E78" s="15">
        <v>4.2</v>
      </c>
      <c r="F78" s="31">
        <f t="shared" si="6"/>
        <v>17.808</v>
      </c>
      <c r="G78" s="31">
        <f t="shared" si="7"/>
        <v>26.712000000000003</v>
      </c>
    </row>
    <row r="79" spans="1:7" ht="15.75" thickBot="1" x14ac:dyDescent="0.3">
      <c r="A79" s="13" t="s">
        <v>110</v>
      </c>
      <c r="B79" s="14" t="s">
        <v>111</v>
      </c>
      <c r="C79" s="15">
        <v>7.41</v>
      </c>
      <c r="D79" s="15">
        <v>2.8</v>
      </c>
      <c r="E79" s="15">
        <v>4.2</v>
      </c>
      <c r="F79" s="31">
        <f t="shared" si="6"/>
        <v>20.747999999999998</v>
      </c>
      <c r="G79" s="31">
        <f t="shared" si="7"/>
        <v>31.122000000000003</v>
      </c>
    </row>
    <row r="80" spans="1:7" ht="15.75" thickBot="1" x14ac:dyDescent="0.3">
      <c r="A80" s="13" t="s">
        <v>112</v>
      </c>
      <c r="B80" s="14" t="s">
        <v>33</v>
      </c>
      <c r="C80" s="15">
        <v>119.37</v>
      </c>
      <c r="D80" s="15">
        <v>7.75</v>
      </c>
      <c r="E80" s="15">
        <v>7.75</v>
      </c>
      <c r="F80" s="31">
        <f t="shared" si="6"/>
        <v>925.11750000000006</v>
      </c>
      <c r="G80" s="31">
        <f t="shared" si="7"/>
        <v>925.11750000000006</v>
      </c>
    </row>
    <row r="81" spans="1:7" ht="15.75" thickBot="1" x14ac:dyDescent="0.3">
      <c r="A81" s="13" t="s">
        <v>113</v>
      </c>
      <c r="B81" s="14" t="s">
        <v>114</v>
      </c>
      <c r="C81" s="15">
        <v>11.92</v>
      </c>
      <c r="D81" s="15">
        <v>2.8</v>
      </c>
      <c r="E81" s="15">
        <v>4.2</v>
      </c>
      <c r="F81" s="31">
        <f t="shared" si="6"/>
        <v>33.375999999999998</v>
      </c>
      <c r="G81" s="31">
        <f t="shared" si="7"/>
        <v>50.064</v>
      </c>
    </row>
    <row r="82" spans="1:7" ht="15.75" thickBot="1" x14ac:dyDescent="0.3">
      <c r="A82" s="13" t="s">
        <v>115</v>
      </c>
      <c r="B82" s="14" t="s">
        <v>116</v>
      </c>
      <c r="C82" s="15">
        <v>1.71</v>
      </c>
      <c r="D82" s="15">
        <v>2.8</v>
      </c>
      <c r="E82" s="15">
        <v>4.2</v>
      </c>
      <c r="F82" s="31">
        <f t="shared" si="6"/>
        <v>4.7879999999999994</v>
      </c>
      <c r="G82" s="31">
        <f t="shared" si="7"/>
        <v>7.1820000000000004</v>
      </c>
    </row>
    <row r="83" spans="1:7" ht="15.75" thickBot="1" x14ac:dyDescent="0.3">
      <c r="A83" s="13" t="s">
        <v>117</v>
      </c>
      <c r="B83" s="14" t="s">
        <v>118</v>
      </c>
      <c r="C83" s="15">
        <v>3.9</v>
      </c>
      <c r="D83" s="15">
        <v>2.8</v>
      </c>
      <c r="E83" s="15">
        <v>4.2</v>
      </c>
      <c r="F83" s="31">
        <f t="shared" si="6"/>
        <v>10.92</v>
      </c>
      <c r="G83" s="31">
        <f t="shared" si="7"/>
        <v>16.38</v>
      </c>
    </row>
    <row r="84" spans="1:7" ht="15.75" thickBot="1" x14ac:dyDescent="0.3">
      <c r="A84" s="13" t="s">
        <v>119</v>
      </c>
      <c r="B84" s="14" t="s">
        <v>120</v>
      </c>
      <c r="C84" s="15">
        <v>6.36</v>
      </c>
      <c r="D84" s="15">
        <v>2.8</v>
      </c>
      <c r="E84" s="15">
        <v>4.2</v>
      </c>
      <c r="F84" s="31">
        <f t="shared" si="6"/>
        <v>17.808</v>
      </c>
      <c r="G84" s="31">
        <f t="shared" si="7"/>
        <v>26.712000000000003</v>
      </c>
    </row>
    <row r="85" spans="1:7" ht="15.75" thickBot="1" x14ac:dyDescent="0.3">
      <c r="A85" s="13" t="s">
        <v>121</v>
      </c>
      <c r="B85" s="14" t="s">
        <v>122</v>
      </c>
      <c r="C85" s="15">
        <v>7.19</v>
      </c>
      <c r="D85" s="15">
        <v>2.8</v>
      </c>
      <c r="E85" s="15">
        <v>4.2</v>
      </c>
      <c r="F85" s="31">
        <f t="shared" si="6"/>
        <v>20.132000000000001</v>
      </c>
      <c r="G85" s="31">
        <f t="shared" si="7"/>
        <v>30.198000000000004</v>
      </c>
    </row>
    <row r="86" spans="1:7" ht="15.75" thickBot="1" x14ac:dyDescent="0.3">
      <c r="A86" s="13" t="s">
        <v>123</v>
      </c>
      <c r="B86" s="14" t="s">
        <v>41</v>
      </c>
      <c r="C86" s="15">
        <v>125.38</v>
      </c>
      <c r="D86" s="15">
        <v>7.75</v>
      </c>
      <c r="E86" s="15">
        <v>7.75</v>
      </c>
      <c r="F86" s="31">
        <f t="shared" si="6"/>
        <v>971.69499999999994</v>
      </c>
      <c r="G86" s="31">
        <f t="shared" si="7"/>
        <v>971.69499999999994</v>
      </c>
    </row>
    <row r="87" spans="1:7" ht="15.75" thickBot="1" x14ac:dyDescent="0.3">
      <c r="A87" s="13" t="s">
        <v>124</v>
      </c>
      <c r="B87" s="14" t="s">
        <v>43</v>
      </c>
      <c r="C87" s="15">
        <v>11.86</v>
      </c>
      <c r="D87" s="15">
        <v>2.8</v>
      </c>
      <c r="E87" s="15">
        <v>4.2</v>
      </c>
      <c r="F87" s="31">
        <f t="shared" si="6"/>
        <v>33.207999999999998</v>
      </c>
      <c r="G87" s="31">
        <f t="shared" si="7"/>
        <v>49.811999999999998</v>
      </c>
    </row>
    <row r="88" spans="1:7" ht="15.75" thickBot="1" x14ac:dyDescent="0.3">
      <c r="A88" s="13" t="s">
        <v>125</v>
      </c>
      <c r="B88" s="14" t="s">
        <v>126</v>
      </c>
      <c r="C88" s="15">
        <v>4.5599999999999996</v>
      </c>
      <c r="D88" s="15">
        <v>2.8</v>
      </c>
      <c r="E88" s="15">
        <v>4.2</v>
      </c>
      <c r="F88" s="31">
        <f t="shared" si="6"/>
        <v>12.767999999999999</v>
      </c>
      <c r="G88" s="31">
        <f t="shared" si="7"/>
        <v>19.151999999999997</v>
      </c>
    </row>
    <row r="89" spans="1:7" ht="15.75" thickBot="1" x14ac:dyDescent="0.3">
      <c r="A89" s="13" t="s">
        <v>127</v>
      </c>
      <c r="B89" s="14" t="s">
        <v>128</v>
      </c>
      <c r="C89" s="15">
        <v>4</v>
      </c>
      <c r="D89" s="15">
        <v>2.8</v>
      </c>
      <c r="E89" s="15">
        <v>4.2</v>
      </c>
      <c r="F89" s="31">
        <f t="shared" si="6"/>
        <v>11.2</v>
      </c>
      <c r="G89" s="31">
        <f t="shared" si="7"/>
        <v>16.8</v>
      </c>
    </row>
    <row r="90" spans="1:7" ht="15.75" thickBot="1" x14ac:dyDescent="0.3">
      <c r="A90" s="13" t="s">
        <v>129</v>
      </c>
      <c r="B90" s="14" t="s">
        <v>130</v>
      </c>
      <c r="C90" s="15">
        <v>7.38</v>
      </c>
      <c r="D90" s="15">
        <v>2.8</v>
      </c>
      <c r="E90" s="15">
        <v>4.2</v>
      </c>
      <c r="F90" s="31">
        <f t="shared" si="6"/>
        <v>20.663999999999998</v>
      </c>
      <c r="G90" s="31">
        <f t="shared" si="7"/>
        <v>30.996000000000002</v>
      </c>
    </row>
    <row r="91" spans="1:7" ht="15.75" thickBot="1" x14ac:dyDescent="0.3">
      <c r="A91" s="13" t="s">
        <v>131</v>
      </c>
      <c r="B91" s="14" t="s">
        <v>132</v>
      </c>
      <c r="C91" s="15">
        <v>7.08</v>
      </c>
      <c r="D91" s="15">
        <v>2.8</v>
      </c>
      <c r="E91" s="15">
        <v>4.2</v>
      </c>
      <c r="F91" s="31">
        <f t="shared" si="6"/>
        <v>19.823999999999998</v>
      </c>
      <c r="G91" s="31">
        <f t="shared" si="7"/>
        <v>29.736000000000001</v>
      </c>
    </row>
    <row r="92" spans="1:7" ht="15.75" thickBot="1" x14ac:dyDescent="0.3">
      <c r="A92" s="13" t="s">
        <v>133</v>
      </c>
      <c r="B92" s="14" t="s">
        <v>51</v>
      </c>
      <c r="C92" s="15">
        <v>125.67</v>
      </c>
      <c r="D92" s="15">
        <v>7.75</v>
      </c>
      <c r="E92" s="15">
        <v>7.75</v>
      </c>
      <c r="F92" s="31">
        <f t="shared" si="6"/>
        <v>973.9425</v>
      </c>
      <c r="G92" s="31">
        <f t="shared" si="7"/>
        <v>973.9425</v>
      </c>
    </row>
    <row r="93" spans="1:7" ht="15.75" thickBot="1" x14ac:dyDescent="0.3">
      <c r="A93" s="13" t="s">
        <v>134</v>
      </c>
      <c r="B93" s="14" t="s">
        <v>53</v>
      </c>
      <c r="C93" s="15">
        <v>12.01</v>
      </c>
      <c r="D93" s="15">
        <v>2.8</v>
      </c>
      <c r="E93" s="15">
        <v>4.2</v>
      </c>
      <c r="F93" s="31">
        <f t="shared" si="6"/>
        <v>33.628</v>
      </c>
      <c r="G93" s="31">
        <f t="shared" si="7"/>
        <v>50.442</v>
      </c>
    </row>
    <row r="94" spans="1:7" ht="15.75" thickBot="1" x14ac:dyDescent="0.3">
      <c r="A94" s="13" t="s">
        <v>135</v>
      </c>
      <c r="B94" s="14" t="s">
        <v>136</v>
      </c>
      <c r="C94" s="15">
        <v>4.58</v>
      </c>
      <c r="D94" s="15">
        <v>2.8</v>
      </c>
      <c r="E94" s="15">
        <v>4.2</v>
      </c>
      <c r="F94" s="31">
        <f t="shared" si="6"/>
        <v>12.824</v>
      </c>
      <c r="G94" s="31">
        <f t="shared" si="7"/>
        <v>19.236000000000001</v>
      </c>
    </row>
    <row r="95" spans="1:7" ht="15.75" thickBot="1" x14ac:dyDescent="0.3">
      <c r="A95" s="13" t="s">
        <v>137</v>
      </c>
      <c r="B95" s="14" t="s">
        <v>138</v>
      </c>
      <c r="C95" s="15">
        <v>3.5</v>
      </c>
      <c r="D95" s="15">
        <v>2.8</v>
      </c>
      <c r="E95" s="15">
        <v>4.2</v>
      </c>
      <c r="F95" s="31">
        <f t="shared" si="6"/>
        <v>9.7999999999999989</v>
      </c>
      <c r="G95" s="31">
        <f t="shared" si="7"/>
        <v>14.700000000000001</v>
      </c>
    </row>
    <row r="96" spans="1:7" ht="15.75" thickBot="1" x14ac:dyDescent="0.3">
      <c r="A96" s="13" t="s">
        <v>139</v>
      </c>
      <c r="B96" s="14" t="s">
        <v>140</v>
      </c>
      <c r="C96" s="15">
        <v>7.19</v>
      </c>
      <c r="D96" s="15">
        <v>2.8</v>
      </c>
      <c r="E96" s="15">
        <v>4.2</v>
      </c>
      <c r="F96" s="31">
        <f t="shared" si="6"/>
        <v>20.132000000000001</v>
      </c>
      <c r="G96" s="31">
        <f t="shared" si="7"/>
        <v>30.198000000000004</v>
      </c>
    </row>
    <row r="97" spans="1:7" ht="15.75" thickBot="1" x14ac:dyDescent="0.3">
      <c r="A97" s="13" t="s">
        <v>141</v>
      </c>
      <c r="B97" s="14" t="s">
        <v>142</v>
      </c>
      <c r="C97" s="15">
        <v>7.33</v>
      </c>
      <c r="D97" s="15">
        <v>2.8</v>
      </c>
      <c r="E97" s="15">
        <v>4.2</v>
      </c>
      <c r="F97" s="31">
        <f t="shared" si="6"/>
        <v>20.523999999999997</v>
      </c>
      <c r="G97" s="31">
        <f t="shared" si="7"/>
        <v>30.786000000000001</v>
      </c>
    </row>
    <row r="98" spans="1:7" ht="15.75" thickBot="1" x14ac:dyDescent="0.3">
      <c r="A98" s="13" t="s">
        <v>143</v>
      </c>
      <c r="B98" s="14" t="s">
        <v>61</v>
      </c>
      <c r="C98" s="15">
        <v>145.69</v>
      </c>
      <c r="D98" s="15">
        <v>3.49</v>
      </c>
      <c r="E98" s="15">
        <v>3.49</v>
      </c>
      <c r="F98" s="31">
        <f t="shared" si="6"/>
        <v>508.4581</v>
      </c>
      <c r="G98" s="31">
        <f t="shared" si="7"/>
        <v>508.4581</v>
      </c>
    </row>
    <row r="99" spans="1:7" ht="15.75" thickBot="1" x14ac:dyDescent="0.3">
      <c r="A99" s="13" t="s">
        <v>144</v>
      </c>
      <c r="B99" s="14" t="s">
        <v>63</v>
      </c>
      <c r="C99" s="15">
        <v>17.12</v>
      </c>
      <c r="D99" s="15">
        <v>2.8</v>
      </c>
      <c r="E99" s="15">
        <v>3.47</v>
      </c>
      <c r="F99" s="31">
        <f t="shared" si="6"/>
        <v>47.936</v>
      </c>
      <c r="G99" s="31">
        <f t="shared" si="7"/>
        <v>59.406400000000005</v>
      </c>
    </row>
    <row r="100" spans="1:7" ht="15.75" thickBot="1" x14ac:dyDescent="0.3">
      <c r="A100" s="13" t="s">
        <v>145</v>
      </c>
      <c r="B100" s="14" t="s">
        <v>146</v>
      </c>
      <c r="C100" s="15">
        <v>3.81</v>
      </c>
      <c r="D100" s="15">
        <v>2.8</v>
      </c>
      <c r="E100" s="15">
        <v>3.47</v>
      </c>
      <c r="F100" s="31">
        <f t="shared" si="6"/>
        <v>10.667999999999999</v>
      </c>
      <c r="G100" s="31">
        <f t="shared" si="7"/>
        <v>13.220700000000001</v>
      </c>
    </row>
    <row r="101" spans="1:7" ht="15.75" thickBot="1" x14ac:dyDescent="0.3">
      <c r="A101" s="13" t="s">
        <v>147</v>
      </c>
      <c r="B101" s="14" t="s">
        <v>148</v>
      </c>
      <c r="C101" s="15">
        <v>4.32</v>
      </c>
      <c r="D101" s="15">
        <v>2.8</v>
      </c>
      <c r="E101" s="15">
        <v>3.47</v>
      </c>
      <c r="F101" s="31">
        <f t="shared" si="6"/>
        <v>12.096</v>
      </c>
      <c r="G101" s="31">
        <f t="shared" si="7"/>
        <v>14.990400000000001</v>
      </c>
    </row>
    <row r="102" spans="1:7" ht="15.75" thickBot="1" x14ac:dyDescent="0.3">
      <c r="A102" s="13" t="s">
        <v>149</v>
      </c>
      <c r="B102" s="14" t="s">
        <v>150</v>
      </c>
      <c r="C102" s="15">
        <v>5.08</v>
      </c>
      <c r="D102" s="15">
        <v>2.8</v>
      </c>
      <c r="E102" s="15">
        <v>3.47</v>
      </c>
      <c r="F102" s="31">
        <f t="shared" si="6"/>
        <v>14.223999999999998</v>
      </c>
      <c r="G102" s="31">
        <f t="shared" si="7"/>
        <v>17.627600000000001</v>
      </c>
    </row>
    <row r="103" spans="1:7" ht="15.75" thickBot="1" x14ac:dyDescent="0.3">
      <c r="A103" s="13" t="s">
        <v>151</v>
      </c>
      <c r="B103" s="14" t="s">
        <v>71</v>
      </c>
      <c r="C103" s="15">
        <v>145.6</v>
      </c>
      <c r="D103" s="15">
        <v>3.49</v>
      </c>
      <c r="E103" s="15">
        <v>3.49</v>
      </c>
      <c r="F103" s="31">
        <f t="shared" si="6"/>
        <v>508.14400000000001</v>
      </c>
      <c r="G103" s="31">
        <f>C103*E103</f>
        <v>508.14400000000001</v>
      </c>
    </row>
    <row r="104" spans="1:7" ht="15.75" thickBot="1" x14ac:dyDescent="0.3">
      <c r="A104" s="13" t="s">
        <v>152</v>
      </c>
      <c r="B104" s="14" t="s">
        <v>73</v>
      </c>
      <c r="C104" s="15">
        <v>17.63</v>
      </c>
      <c r="D104" s="15">
        <v>2.8</v>
      </c>
      <c r="E104" s="15">
        <v>3.47</v>
      </c>
      <c r="F104" s="31">
        <f t="shared" si="6"/>
        <v>49.363999999999997</v>
      </c>
      <c r="G104" s="31">
        <f t="shared" si="7"/>
        <v>61.176099999999998</v>
      </c>
    </row>
    <row r="105" spans="1:7" ht="15.75" thickBot="1" x14ac:dyDescent="0.3">
      <c r="A105" s="13" t="s">
        <v>153</v>
      </c>
      <c r="B105" s="14" t="s">
        <v>154</v>
      </c>
      <c r="C105" s="15">
        <v>3.79</v>
      </c>
      <c r="D105" s="15">
        <v>2.8</v>
      </c>
      <c r="E105" s="15">
        <v>3.47</v>
      </c>
      <c r="F105" s="31">
        <f t="shared" si="6"/>
        <v>10.612</v>
      </c>
      <c r="G105" s="31">
        <f t="shared" si="7"/>
        <v>13.151300000000001</v>
      </c>
    </row>
    <row r="106" spans="1:7" ht="15.75" thickBot="1" x14ac:dyDescent="0.3">
      <c r="A106" s="13" t="s">
        <v>155</v>
      </c>
      <c r="B106" s="14" t="s">
        <v>156</v>
      </c>
      <c r="C106" s="15">
        <v>4.1100000000000003</v>
      </c>
      <c r="D106" s="15">
        <v>2.8</v>
      </c>
      <c r="E106" s="15">
        <v>3.47</v>
      </c>
      <c r="F106" s="31">
        <f t="shared" si="6"/>
        <v>11.508000000000001</v>
      </c>
      <c r="G106" s="31">
        <f t="shared" si="7"/>
        <v>14.261700000000001</v>
      </c>
    </row>
    <row r="107" spans="1:7" ht="15.75" thickBot="1" x14ac:dyDescent="0.3">
      <c r="A107" s="13" t="s">
        <v>157</v>
      </c>
      <c r="B107" s="14" t="s">
        <v>158</v>
      </c>
      <c r="C107" s="15">
        <v>5.05</v>
      </c>
      <c r="D107" s="15">
        <v>2.8</v>
      </c>
      <c r="E107" s="15">
        <v>3.47</v>
      </c>
      <c r="F107" s="31">
        <f t="shared" si="6"/>
        <v>14.139999999999999</v>
      </c>
      <c r="G107" s="31">
        <f t="shared" si="7"/>
        <v>17.523500000000002</v>
      </c>
    </row>
    <row r="108" spans="1:7" ht="15.75" thickBot="1" x14ac:dyDescent="0.3">
      <c r="A108" s="50" t="s">
        <v>159</v>
      </c>
      <c r="B108" s="51" t="s">
        <v>93</v>
      </c>
      <c r="C108" s="52">
        <v>60.32</v>
      </c>
      <c r="D108" s="52">
        <v>12.71</v>
      </c>
      <c r="E108" s="52">
        <v>13.33</v>
      </c>
      <c r="F108" s="53">
        <f>C108*D108</f>
        <v>766.66720000000009</v>
      </c>
      <c r="G108" s="53">
        <f>C108*E108</f>
        <v>804.06560000000002</v>
      </c>
    </row>
    <row r="109" spans="1:7" ht="15.75" thickBot="1" x14ac:dyDescent="0.3">
      <c r="A109" s="50" t="s">
        <v>160</v>
      </c>
      <c r="B109" s="51" t="s">
        <v>21</v>
      </c>
      <c r="C109" s="52">
        <v>14.47</v>
      </c>
      <c r="D109" s="52"/>
      <c r="E109" s="52"/>
      <c r="F109" s="53"/>
      <c r="G109" s="53"/>
    </row>
    <row r="110" spans="1:7" ht="15.75" thickBot="1" x14ac:dyDescent="0.3">
      <c r="A110" s="10" t="s">
        <v>161</v>
      </c>
      <c r="B110" s="11" t="s">
        <v>162</v>
      </c>
      <c r="C110" s="12">
        <v>8.99</v>
      </c>
      <c r="D110" s="12"/>
      <c r="E110" s="12"/>
      <c r="F110" s="30"/>
      <c r="G110" s="30"/>
    </row>
    <row r="111" spans="1:7" ht="15.75" thickBot="1" x14ac:dyDescent="0.3">
      <c r="A111" s="10" t="s">
        <v>163</v>
      </c>
      <c r="B111" s="11" t="s">
        <v>374</v>
      </c>
      <c r="C111" s="12">
        <v>10.15</v>
      </c>
      <c r="D111" s="12"/>
      <c r="E111" s="12"/>
      <c r="F111" s="30"/>
      <c r="G111" s="30"/>
    </row>
    <row r="112" spans="1:7" ht="15.75" thickBot="1" x14ac:dyDescent="0.3">
      <c r="A112" s="10" t="s">
        <v>165</v>
      </c>
      <c r="B112" s="11" t="s">
        <v>164</v>
      </c>
      <c r="C112" s="12">
        <v>9.9499999999999993</v>
      </c>
      <c r="D112" s="12"/>
      <c r="E112" s="12"/>
      <c r="F112" s="30"/>
      <c r="G112" s="30"/>
    </row>
    <row r="113" spans="1:7" ht="15.75" thickBot="1" x14ac:dyDescent="0.3">
      <c r="A113" s="10" t="s">
        <v>375</v>
      </c>
      <c r="B113" s="11" t="s">
        <v>166</v>
      </c>
      <c r="C113" s="12">
        <v>33.869999999999997</v>
      </c>
      <c r="D113" s="12"/>
      <c r="E113" s="12"/>
      <c r="F113" s="30"/>
      <c r="G113" s="30"/>
    </row>
    <row r="114" spans="1:7" ht="15.75" thickBot="1" x14ac:dyDescent="0.3">
      <c r="A114" s="41" t="s">
        <v>376</v>
      </c>
      <c r="B114" s="42" t="s">
        <v>85</v>
      </c>
      <c r="C114" s="49">
        <v>1238.22</v>
      </c>
      <c r="D114" s="43"/>
      <c r="E114" s="43"/>
      <c r="F114" s="44"/>
      <c r="G114" s="44"/>
    </row>
    <row r="115" spans="1:7" ht="15.75" thickBot="1" x14ac:dyDescent="0.3">
      <c r="A115" s="41" t="s">
        <v>377</v>
      </c>
      <c r="B115" s="42" t="s">
        <v>378</v>
      </c>
      <c r="C115" s="43">
        <v>21.93</v>
      </c>
      <c r="D115" s="43"/>
      <c r="E115" s="43"/>
      <c r="F115" s="44"/>
      <c r="G115" s="44"/>
    </row>
    <row r="116" spans="1:7" ht="15.75" thickBot="1" x14ac:dyDescent="0.3">
      <c r="A116" s="41" t="s">
        <v>379</v>
      </c>
      <c r="B116" s="42" t="s">
        <v>380</v>
      </c>
      <c r="C116" s="43">
        <v>21.18</v>
      </c>
      <c r="D116" s="43"/>
      <c r="E116" s="43"/>
      <c r="F116" s="44"/>
      <c r="G116" s="44"/>
    </row>
    <row r="117" spans="1:7" ht="15.75" thickBot="1" x14ac:dyDescent="0.3">
      <c r="A117" s="54"/>
      <c r="B117" s="55"/>
      <c r="C117" s="56"/>
      <c r="D117" s="56"/>
      <c r="E117" s="56"/>
      <c r="F117" s="57"/>
      <c r="G117" s="57"/>
    </row>
    <row r="118" spans="1:7" ht="15.75" thickBot="1" x14ac:dyDescent="0.3">
      <c r="A118" s="10"/>
      <c r="B118" s="11" t="s">
        <v>381</v>
      </c>
      <c r="C118" s="12">
        <f>SUM(C68+C69+C70+C71+C72+C73+C110+C111+C112+C113)</f>
        <v>187.95</v>
      </c>
      <c r="D118" s="12">
        <f>C118/C121</f>
        <v>7.4638720002541556E-2</v>
      </c>
      <c r="E118" s="12"/>
      <c r="F118" s="30">
        <f>SUM(F68:F73)</f>
        <v>372.62</v>
      </c>
      <c r="G118" s="30">
        <f>SUM(G68:G73)</f>
        <v>442.46460000000002</v>
      </c>
    </row>
    <row r="119" spans="1:7" ht="15.75" thickBot="1" x14ac:dyDescent="0.3">
      <c r="A119" s="50"/>
      <c r="B119" s="51" t="s">
        <v>382</v>
      </c>
      <c r="C119" s="52">
        <f>SUM(C74:C109)</f>
        <v>1048.8500000000001</v>
      </c>
      <c r="D119" s="52">
        <f>C119/C121</f>
        <v>0.41651940130175968</v>
      </c>
      <c r="E119" s="52"/>
      <c r="F119" s="53">
        <f>SUM(F74:F108)</f>
        <v>6124.4357999999993</v>
      </c>
      <c r="G119" s="53">
        <f>SUM(G74:G108)</f>
        <v>6386.1418999999996</v>
      </c>
    </row>
    <row r="120" spans="1:7" ht="16.5" customHeight="1" thickBot="1" x14ac:dyDescent="0.3">
      <c r="A120" s="41"/>
      <c r="B120" s="42" t="s">
        <v>383</v>
      </c>
      <c r="C120" s="49">
        <f>SUM(C114+C115+C116)</f>
        <v>1281.3300000000002</v>
      </c>
      <c r="D120" s="43">
        <f>C120/C121</f>
        <v>0.50884187869569886</v>
      </c>
      <c r="E120" s="43"/>
      <c r="F120" s="44"/>
      <c r="G120" s="44"/>
    </row>
    <row r="121" spans="1:7" ht="15.75" thickBot="1" x14ac:dyDescent="0.3">
      <c r="A121" s="45"/>
      <c r="B121" s="46" t="s">
        <v>167</v>
      </c>
      <c r="C121" s="47">
        <f>SUM(C68:C116)</f>
        <v>2518.13</v>
      </c>
      <c r="D121" s="47"/>
      <c r="E121" s="47"/>
      <c r="F121" s="48">
        <f>SUM(F68:F109)</f>
        <v>6497.0557999999983</v>
      </c>
      <c r="G121" s="48">
        <f>SUM(G68:G109)</f>
        <v>6828.6064999999999</v>
      </c>
    </row>
    <row r="122" spans="1:7" ht="15.75" thickBot="1" x14ac:dyDescent="0.3">
      <c r="A122" s="5"/>
      <c r="B122" s="6"/>
      <c r="C122" s="7"/>
      <c r="D122" s="7"/>
      <c r="E122" s="7"/>
      <c r="F122" s="32"/>
      <c r="G122" s="32"/>
    </row>
    <row r="123" spans="1:7" ht="15.75" thickBot="1" x14ac:dyDescent="0.3">
      <c r="A123" s="8"/>
      <c r="B123" s="9" t="s">
        <v>168</v>
      </c>
      <c r="C123" s="16"/>
      <c r="D123" s="16"/>
      <c r="E123" s="16"/>
      <c r="F123" s="33"/>
      <c r="G123" s="33"/>
    </row>
    <row r="124" spans="1:7" ht="15.75" thickBot="1" x14ac:dyDescent="0.3">
      <c r="A124" s="10" t="s">
        <v>169</v>
      </c>
      <c r="B124" s="11" t="s">
        <v>170</v>
      </c>
      <c r="C124" s="12">
        <v>16.7</v>
      </c>
      <c r="D124" s="12">
        <v>3.4</v>
      </c>
      <c r="E124" s="12">
        <v>3.78</v>
      </c>
      <c r="F124" s="30">
        <f>C124*D124</f>
        <v>56.779999999999994</v>
      </c>
      <c r="G124" s="30">
        <f>C124*E124</f>
        <v>63.125999999999991</v>
      </c>
    </row>
    <row r="125" spans="1:7" ht="15.75" thickBot="1" x14ac:dyDescent="0.3">
      <c r="A125" s="10" t="s">
        <v>171</v>
      </c>
      <c r="B125" s="11" t="s">
        <v>172</v>
      </c>
      <c r="C125" s="12">
        <v>45.27</v>
      </c>
      <c r="D125" s="12">
        <v>3.4</v>
      </c>
      <c r="E125" s="12">
        <v>3.78</v>
      </c>
      <c r="F125" s="30">
        <f t="shared" ref="F125:F184" si="8">C125*D125</f>
        <v>153.91800000000001</v>
      </c>
      <c r="G125" s="30">
        <f t="shared" ref="G125:G184" si="9">C125*E125</f>
        <v>171.1206</v>
      </c>
    </row>
    <row r="126" spans="1:7" ht="15.75" thickBot="1" x14ac:dyDescent="0.3">
      <c r="A126" s="10" t="s">
        <v>173</v>
      </c>
      <c r="B126" s="11" t="s">
        <v>174</v>
      </c>
      <c r="C126" s="12">
        <v>8.57</v>
      </c>
      <c r="D126" s="12">
        <v>3.4</v>
      </c>
      <c r="E126" s="12">
        <v>3.78</v>
      </c>
      <c r="F126" s="30">
        <f t="shared" si="8"/>
        <v>29.138000000000002</v>
      </c>
      <c r="G126" s="30">
        <f t="shared" si="9"/>
        <v>32.394599999999997</v>
      </c>
    </row>
    <row r="127" spans="1:7" ht="15.75" thickBot="1" x14ac:dyDescent="0.3">
      <c r="A127" s="10" t="s">
        <v>175</v>
      </c>
      <c r="B127" s="11" t="s">
        <v>176</v>
      </c>
      <c r="C127" s="12">
        <v>3.48</v>
      </c>
      <c r="D127" s="12">
        <v>3.4</v>
      </c>
      <c r="E127" s="12">
        <v>3.78</v>
      </c>
      <c r="F127" s="30">
        <f t="shared" si="8"/>
        <v>11.831999999999999</v>
      </c>
      <c r="G127" s="30">
        <f t="shared" si="9"/>
        <v>13.154399999999999</v>
      </c>
    </row>
    <row r="128" spans="1:7" ht="15.75" thickBot="1" x14ac:dyDescent="0.3">
      <c r="A128" s="41" t="s">
        <v>177</v>
      </c>
      <c r="B128" s="42" t="s">
        <v>178</v>
      </c>
      <c r="C128" s="43">
        <v>23.8</v>
      </c>
      <c r="D128" s="43"/>
      <c r="E128" s="43"/>
      <c r="F128" s="44">
        <f t="shared" si="8"/>
        <v>0</v>
      </c>
      <c r="G128" s="44">
        <f t="shared" si="9"/>
        <v>0</v>
      </c>
    </row>
    <row r="129" spans="1:7" ht="15.75" thickBot="1" x14ac:dyDescent="0.3">
      <c r="A129" s="41" t="s">
        <v>179</v>
      </c>
      <c r="B129" s="42" t="s">
        <v>23</v>
      </c>
      <c r="C129" s="43">
        <v>3.24</v>
      </c>
      <c r="D129" s="43">
        <v>13</v>
      </c>
      <c r="E129" s="43">
        <v>13</v>
      </c>
      <c r="F129" s="44">
        <f t="shared" si="8"/>
        <v>42.120000000000005</v>
      </c>
      <c r="G129" s="44">
        <f t="shared" si="9"/>
        <v>42.120000000000005</v>
      </c>
    </row>
    <row r="130" spans="1:7" ht="15.75" thickBot="1" x14ac:dyDescent="0.3">
      <c r="A130" s="10" t="s">
        <v>180</v>
      </c>
      <c r="B130" s="11" t="s">
        <v>95</v>
      </c>
      <c r="C130" s="12">
        <v>4.26</v>
      </c>
      <c r="D130" s="12">
        <v>3.4</v>
      </c>
      <c r="E130" s="12">
        <v>3.78</v>
      </c>
      <c r="F130" s="30">
        <f t="shared" si="8"/>
        <v>14.483999999999998</v>
      </c>
      <c r="G130" s="30">
        <f t="shared" si="9"/>
        <v>16.102799999999998</v>
      </c>
    </row>
    <row r="131" spans="1:7" ht="15.75" thickBot="1" x14ac:dyDescent="0.3">
      <c r="A131" s="10" t="s">
        <v>181</v>
      </c>
      <c r="B131" s="11" t="s">
        <v>182</v>
      </c>
      <c r="C131" s="12">
        <v>3.65</v>
      </c>
      <c r="D131" s="12">
        <v>3.4</v>
      </c>
      <c r="E131" s="12">
        <v>3.78</v>
      </c>
      <c r="F131" s="30">
        <f t="shared" si="8"/>
        <v>12.41</v>
      </c>
      <c r="G131" s="30">
        <f t="shared" si="9"/>
        <v>13.796999999999999</v>
      </c>
    </row>
    <row r="132" spans="1:7" ht="15.75" thickBot="1" x14ac:dyDescent="0.3">
      <c r="A132" s="10" t="s">
        <v>183</v>
      </c>
      <c r="B132" s="11" t="s">
        <v>184</v>
      </c>
      <c r="C132" s="12">
        <v>2.66</v>
      </c>
      <c r="D132" s="12">
        <v>3.4</v>
      </c>
      <c r="E132" s="12">
        <v>3.78</v>
      </c>
      <c r="F132" s="30">
        <f t="shared" si="8"/>
        <v>9.0440000000000005</v>
      </c>
      <c r="G132" s="30">
        <f t="shared" si="9"/>
        <v>10.0548</v>
      </c>
    </row>
    <row r="133" spans="1:7" ht="15.75" thickBot="1" x14ac:dyDescent="0.3">
      <c r="A133" s="10" t="s">
        <v>185</v>
      </c>
      <c r="B133" s="11" t="s">
        <v>186</v>
      </c>
      <c r="C133" s="12">
        <v>3.14</v>
      </c>
      <c r="D133" s="12">
        <v>3.4</v>
      </c>
      <c r="E133" s="12">
        <v>3.78</v>
      </c>
      <c r="F133" s="30">
        <f t="shared" si="8"/>
        <v>10.676</v>
      </c>
      <c r="G133" s="30">
        <f t="shared" si="9"/>
        <v>11.869199999999999</v>
      </c>
    </row>
    <row r="134" spans="1:7" ht="15.75" thickBot="1" x14ac:dyDescent="0.3">
      <c r="A134" s="10" t="s">
        <v>187</v>
      </c>
      <c r="B134" s="11" t="s">
        <v>188</v>
      </c>
      <c r="C134" s="12">
        <v>3.83</v>
      </c>
      <c r="D134" s="12">
        <v>3.4</v>
      </c>
      <c r="E134" s="12">
        <v>3.78</v>
      </c>
      <c r="F134" s="30">
        <f t="shared" si="8"/>
        <v>13.022</v>
      </c>
      <c r="G134" s="30">
        <f t="shared" si="9"/>
        <v>14.477399999999999</v>
      </c>
    </row>
    <row r="135" spans="1:7" ht="15.75" thickBot="1" x14ac:dyDescent="0.3">
      <c r="A135" s="10" t="s">
        <v>189</v>
      </c>
      <c r="B135" s="11" t="s">
        <v>190</v>
      </c>
      <c r="C135" s="12">
        <v>17.149999999999999</v>
      </c>
      <c r="D135" s="12">
        <v>3.4</v>
      </c>
      <c r="E135" s="12">
        <v>3.78</v>
      </c>
      <c r="F135" s="30">
        <f t="shared" si="8"/>
        <v>58.309999999999995</v>
      </c>
      <c r="G135" s="30">
        <f t="shared" si="9"/>
        <v>64.826999999999998</v>
      </c>
    </row>
    <row r="136" spans="1:7" ht="15.75" thickBot="1" x14ac:dyDescent="0.3">
      <c r="A136" s="10" t="s">
        <v>191</v>
      </c>
      <c r="B136" s="11" t="s">
        <v>192</v>
      </c>
      <c r="C136" s="12">
        <v>19.989999999999998</v>
      </c>
      <c r="D136" s="12">
        <v>3.4</v>
      </c>
      <c r="E136" s="12">
        <v>3.78</v>
      </c>
      <c r="F136" s="30">
        <f t="shared" si="8"/>
        <v>67.965999999999994</v>
      </c>
      <c r="G136" s="30">
        <f t="shared" si="9"/>
        <v>75.56219999999999</v>
      </c>
    </row>
    <row r="137" spans="1:7" ht="15.75" thickBot="1" x14ac:dyDescent="0.3">
      <c r="A137" s="10" t="s">
        <v>193</v>
      </c>
      <c r="B137" s="11" t="s">
        <v>194</v>
      </c>
      <c r="C137" s="12">
        <v>12.07</v>
      </c>
      <c r="D137" s="12">
        <v>3.4</v>
      </c>
      <c r="E137" s="12">
        <v>3.78</v>
      </c>
      <c r="F137" s="30">
        <f t="shared" si="8"/>
        <v>41.037999999999997</v>
      </c>
      <c r="G137" s="30">
        <f t="shared" si="9"/>
        <v>45.624600000000001</v>
      </c>
    </row>
    <row r="138" spans="1:7" ht="15.75" thickBot="1" x14ac:dyDescent="0.3">
      <c r="A138" s="10" t="s">
        <v>195</v>
      </c>
      <c r="B138" s="11" t="s">
        <v>196</v>
      </c>
      <c r="C138" s="12">
        <v>11.78</v>
      </c>
      <c r="D138" s="12">
        <v>3.4</v>
      </c>
      <c r="E138" s="12">
        <v>3.78</v>
      </c>
      <c r="F138" s="30">
        <f t="shared" si="8"/>
        <v>40.052</v>
      </c>
      <c r="G138" s="30">
        <f t="shared" si="9"/>
        <v>44.528399999999998</v>
      </c>
    </row>
    <row r="139" spans="1:7" ht="15.75" thickBot="1" x14ac:dyDescent="0.3">
      <c r="A139" s="10" t="s">
        <v>197</v>
      </c>
      <c r="B139" s="11" t="s">
        <v>198</v>
      </c>
      <c r="C139" s="12">
        <v>16.25</v>
      </c>
      <c r="D139" s="12">
        <v>3.4</v>
      </c>
      <c r="E139" s="12">
        <v>3.78</v>
      </c>
      <c r="F139" s="30">
        <f t="shared" si="8"/>
        <v>55.25</v>
      </c>
      <c r="G139" s="30">
        <f t="shared" si="9"/>
        <v>61.424999999999997</v>
      </c>
    </row>
    <row r="140" spans="1:7" ht="15.75" thickBot="1" x14ac:dyDescent="0.3">
      <c r="A140" s="10" t="s">
        <v>199</v>
      </c>
      <c r="B140" s="11" t="s">
        <v>200</v>
      </c>
      <c r="C140" s="12">
        <v>15.8</v>
      </c>
      <c r="D140" s="12">
        <v>3.4</v>
      </c>
      <c r="E140" s="12">
        <v>3.78</v>
      </c>
      <c r="F140" s="30">
        <f t="shared" si="8"/>
        <v>53.72</v>
      </c>
      <c r="G140" s="30">
        <f t="shared" si="9"/>
        <v>59.723999999999997</v>
      </c>
    </row>
    <row r="141" spans="1:7" ht="15.75" thickBot="1" x14ac:dyDescent="0.3">
      <c r="A141" s="10" t="s">
        <v>201</v>
      </c>
      <c r="B141" s="11" t="s">
        <v>202</v>
      </c>
      <c r="C141" s="12">
        <v>29.34</v>
      </c>
      <c r="D141" s="12">
        <v>3.4</v>
      </c>
      <c r="E141" s="12">
        <v>3.78</v>
      </c>
      <c r="F141" s="30">
        <f t="shared" si="8"/>
        <v>99.756</v>
      </c>
      <c r="G141" s="30">
        <f t="shared" si="9"/>
        <v>110.90519999999999</v>
      </c>
    </row>
    <row r="142" spans="1:7" ht="15.75" thickBot="1" x14ac:dyDescent="0.3">
      <c r="A142" s="10" t="s">
        <v>203</v>
      </c>
      <c r="B142" s="11" t="s">
        <v>204</v>
      </c>
      <c r="C142" s="12">
        <v>20.79</v>
      </c>
      <c r="D142" s="12">
        <v>3.4</v>
      </c>
      <c r="E142" s="12">
        <v>3.78</v>
      </c>
      <c r="F142" s="30">
        <f t="shared" si="8"/>
        <v>70.685999999999993</v>
      </c>
      <c r="G142" s="30">
        <f t="shared" si="9"/>
        <v>78.586199999999991</v>
      </c>
    </row>
    <row r="143" spans="1:7" ht="15.75" thickBot="1" x14ac:dyDescent="0.3">
      <c r="A143" s="10" t="s">
        <v>205</v>
      </c>
      <c r="B143" s="11" t="s">
        <v>206</v>
      </c>
      <c r="C143" s="12">
        <v>32.96</v>
      </c>
      <c r="D143" s="12">
        <v>3.4</v>
      </c>
      <c r="E143" s="12">
        <v>3.78</v>
      </c>
      <c r="F143" s="30">
        <f t="shared" si="8"/>
        <v>112.06399999999999</v>
      </c>
      <c r="G143" s="30">
        <f t="shared" si="9"/>
        <v>124.58879999999999</v>
      </c>
    </row>
    <row r="144" spans="1:7" ht="15.75" thickBot="1" x14ac:dyDescent="0.3">
      <c r="A144" s="13" t="s">
        <v>207</v>
      </c>
      <c r="B144" s="14" t="s">
        <v>208</v>
      </c>
      <c r="C144" s="15">
        <v>25.22</v>
      </c>
      <c r="D144" s="15">
        <v>2.8</v>
      </c>
      <c r="E144" s="15">
        <v>3.25</v>
      </c>
      <c r="F144" s="31">
        <f t="shared" si="8"/>
        <v>70.615999999999985</v>
      </c>
      <c r="G144" s="31">
        <f t="shared" si="9"/>
        <v>81.965000000000003</v>
      </c>
    </row>
    <row r="145" spans="1:7" ht="15.75" thickBot="1" x14ac:dyDescent="0.3">
      <c r="A145" s="13" t="s">
        <v>209</v>
      </c>
      <c r="B145" s="14" t="s">
        <v>107</v>
      </c>
      <c r="C145" s="15">
        <v>3.48</v>
      </c>
      <c r="D145" s="15">
        <v>2.8</v>
      </c>
      <c r="E145" s="15">
        <v>3.25</v>
      </c>
      <c r="F145" s="31">
        <f t="shared" si="8"/>
        <v>9.7439999999999998</v>
      </c>
      <c r="G145" s="31">
        <f t="shared" si="9"/>
        <v>11.31</v>
      </c>
    </row>
    <row r="146" spans="1:7" ht="15.75" thickBot="1" x14ac:dyDescent="0.3">
      <c r="A146" s="13" t="s">
        <v>210</v>
      </c>
      <c r="B146" s="14" t="s">
        <v>211</v>
      </c>
      <c r="C146" s="15">
        <v>10.51</v>
      </c>
      <c r="D146" s="15">
        <v>2.8</v>
      </c>
      <c r="E146" s="15">
        <v>3.25</v>
      </c>
      <c r="F146" s="31">
        <f t="shared" si="8"/>
        <v>29.427999999999997</v>
      </c>
      <c r="G146" s="31">
        <f t="shared" si="9"/>
        <v>34.157499999999999</v>
      </c>
    </row>
    <row r="147" spans="1:7" ht="15.75" thickBot="1" x14ac:dyDescent="0.3">
      <c r="A147" s="13" t="s">
        <v>212</v>
      </c>
      <c r="B147" s="14" t="s">
        <v>109</v>
      </c>
      <c r="C147" s="15">
        <v>2.7</v>
      </c>
      <c r="D147" s="15">
        <v>2.8</v>
      </c>
      <c r="E147" s="15">
        <v>3.25</v>
      </c>
      <c r="F147" s="31">
        <f t="shared" si="8"/>
        <v>7.56</v>
      </c>
      <c r="G147" s="31">
        <f t="shared" si="9"/>
        <v>8.7750000000000004</v>
      </c>
    </row>
    <row r="148" spans="1:7" ht="15.75" thickBot="1" x14ac:dyDescent="0.3">
      <c r="A148" s="13" t="s">
        <v>213</v>
      </c>
      <c r="B148" s="14" t="s">
        <v>214</v>
      </c>
      <c r="C148" s="15">
        <v>12.32</v>
      </c>
      <c r="D148" s="15">
        <v>2.8</v>
      </c>
      <c r="E148" s="15">
        <v>3.25</v>
      </c>
      <c r="F148" s="31">
        <f t="shared" si="8"/>
        <v>34.495999999999995</v>
      </c>
      <c r="G148" s="31">
        <f t="shared" si="9"/>
        <v>40.04</v>
      </c>
    </row>
    <row r="149" spans="1:7" ht="15.75" thickBot="1" x14ac:dyDescent="0.3">
      <c r="A149" s="13" t="s">
        <v>215</v>
      </c>
      <c r="B149" s="14" t="s">
        <v>216</v>
      </c>
      <c r="C149" s="15">
        <v>25.29</v>
      </c>
      <c r="D149" s="15">
        <v>2.8</v>
      </c>
      <c r="E149" s="15">
        <v>3.25</v>
      </c>
      <c r="F149" s="31">
        <f t="shared" si="8"/>
        <v>70.811999999999998</v>
      </c>
      <c r="G149" s="31">
        <f t="shared" si="9"/>
        <v>82.192499999999995</v>
      </c>
    </row>
    <row r="150" spans="1:7" ht="15.75" thickBot="1" x14ac:dyDescent="0.3">
      <c r="A150" s="13" t="s">
        <v>217</v>
      </c>
      <c r="B150" s="14" t="s">
        <v>118</v>
      </c>
      <c r="C150" s="15">
        <v>4.25</v>
      </c>
      <c r="D150" s="15">
        <v>2.8</v>
      </c>
      <c r="E150" s="15">
        <v>3.25</v>
      </c>
      <c r="F150" s="31">
        <f t="shared" si="8"/>
        <v>11.899999999999999</v>
      </c>
      <c r="G150" s="31">
        <f t="shared" si="9"/>
        <v>13.8125</v>
      </c>
    </row>
    <row r="151" spans="1:7" ht="15.75" thickBot="1" x14ac:dyDescent="0.3">
      <c r="A151" s="13" t="s">
        <v>218</v>
      </c>
      <c r="B151" s="14" t="s">
        <v>219</v>
      </c>
      <c r="C151" s="15">
        <v>10.49</v>
      </c>
      <c r="D151" s="15">
        <v>2.8</v>
      </c>
      <c r="E151" s="15">
        <v>3.25</v>
      </c>
      <c r="F151" s="31">
        <f t="shared" si="8"/>
        <v>29.372</v>
      </c>
      <c r="G151" s="31">
        <f t="shared" si="9"/>
        <v>34.092500000000001</v>
      </c>
    </row>
    <row r="152" spans="1:7" ht="15.75" thickBot="1" x14ac:dyDescent="0.3">
      <c r="A152" s="13" t="s">
        <v>220</v>
      </c>
      <c r="B152" s="14" t="s">
        <v>120</v>
      </c>
      <c r="C152" s="15">
        <v>2.7</v>
      </c>
      <c r="D152" s="15">
        <v>2.8</v>
      </c>
      <c r="E152" s="15">
        <v>3.25</v>
      </c>
      <c r="F152" s="31">
        <f t="shared" si="8"/>
        <v>7.56</v>
      </c>
      <c r="G152" s="31">
        <f t="shared" si="9"/>
        <v>8.7750000000000004</v>
      </c>
    </row>
    <row r="153" spans="1:7" ht="15.75" thickBot="1" x14ac:dyDescent="0.3">
      <c r="A153" s="13" t="s">
        <v>221</v>
      </c>
      <c r="B153" s="14" t="s">
        <v>222</v>
      </c>
      <c r="C153" s="15">
        <v>11.46</v>
      </c>
      <c r="D153" s="15">
        <v>2.8</v>
      </c>
      <c r="E153" s="15">
        <v>3.25</v>
      </c>
      <c r="F153" s="31">
        <f t="shared" si="8"/>
        <v>32.088000000000001</v>
      </c>
      <c r="G153" s="31">
        <f t="shared" si="9"/>
        <v>37.245000000000005</v>
      </c>
    </row>
    <row r="154" spans="1:7" ht="15.75" thickBot="1" x14ac:dyDescent="0.3">
      <c r="A154" s="13" t="s">
        <v>223</v>
      </c>
      <c r="B154" s="14" t="s">
        <v>224</v>
      </c>
      <c r="C154" s="15">
        <v>20.52</v>
      </c>
      <c r="D154" s="15">
        <v>2.8</v>
      </c>
      <c r="E154" s="15">
        <v>3.25</v>
      </c>
      <c r="F154" s="31">
        <f t="shared" si="8"/>
        <v>57.455999999999996</v>
      </c>
      <c r="G154" s="31">
        <f t="shared" si="9"/>
        <v>66.69</v>
      </c>
    </row>
    <row r="155" spans="1:7" ht="15.75" thickBot="1" x14ac:dyDescent="0.3">
      <c r="A155" s="13" t="s">
        <v>225</v>
      </c>
      <c r="B155" s="14" t="s">
        <v>128</v>
      </c>
      <c r="C155" s="15">
        <v>4.18</v>
      </c>
      <c r="D155" s="15">
        <v>2.8</v>
      </c>
      <c r="E155" s="15">
        <v>3.25</v>
      </c>
      <c r="F155" s="31">
        <f t="shared" si="8"/>
        <v>11.703999999999999</v>
      </c>
      <c r="G155" s="31">
        <f t="shared" si="9"/>
        <v>13.584999999999999</v>
      </c>
    </row>
    <row r="156" spans="1:7" ht="15.75" thickBot="1" x14ac:dyDescent="0.3">
      <c r="A156" s="13" t="s">
        <v>226</v>
      </c>
      <c r="B156" s="14" t="s">
        <v>227</v>
      </c>
      <c r="C156" s="15">
        <v>8.33</v>
      </c>
      <c r="D156" s="15">
        <v>2.8</v>
      </c>
      <c r="E156" s="15">
        <v>3.25</v>
      </c>
      <c r="F156" s="31">
        <f t="shared" si="8"/>
        <v>23.323999999999998</v>
      </c>
      <c r="G156" s="31">
        <f t="shared" si="9"/>
        <v>27.072500000000002</v>
      </c>
    </row>
    <row r="157" spans="1:7" ht="15.75" thickBot="1" x14ac:dyDescent="0.3">
      <c r="A157" s="13" t="s">
        <v>228</v>
      </c>
      <c r="B157" s="14" t="s">
        <v>130</v>
      </c>
      <c r="C157" s="15">
        <v>2.57</v>
      </c>
      <c r="D157" s="15">
        <v>2.8</v>
      </c>
      <c r="E157" s="15">
        <v>3.25</v>
      </c>
      <c r="F157" s="31">
        <f t="shared" si="8"/>
        <v>7.1959999999999988</v>
      </c>
      <c r="G157" s="31">
        <f t="shared" si="9"/>
        <v>8.3524999999999991</v>
      </c>
    </row>
    <row r="158" spans="1:7" ht="15.75" thickBot="1" x14ac:dyDescent="0.3">
      <c r="A158" s="13" t="s">
        <v>229</v>
      </c>
      <c r="B158" s="14" t="s">
        <v>230</v>
      </c>
      <c r="C158" s="15">
        <v>9.24</v>
      </c>
      <c r="D158" s="15">
        <v>2.8</v>
      </c>
      <c r="E158" s="15">
        <v>3.25</v>
      </c>
      <c r="F158" s="31">
        <f t="shared" si="8"/>
        <v>25.872</v>
      </c>
      <c r="G158" s="31">
        <f t="shared" si="9"/>
        <v>30.03</v>
      </c>
    </row>
    <row r="159" spans="1:7" ht="15.75" thickBot="1" x14ac:dyDescent="0.3">
      <c r="A159" s="13" t="s">
        <v>231</v>
      </c>
      <c r="B159" s="14" t="s">
        <v>232</v>
      </c>
      <c r="C159" s="15">
        <v>20.45</v>
      </c>
      <c r="D159" s="15">
        <v>2.8</v>
      </c>
      <c r="E159" s="15">
        <v>3.25</v>
      </c>
      <c r="F159" s="31">
        <f t="shared" si="8"/>
        <v>57.259999999999991</v>
      </c>
      <c r="G159" s="31">
        <f t="shared" si="9"/>
        <v>66.462499999999991</v>
      </c>
    </row>
    <row r="160" spans="1:7" ht="15.75" thickBot="1" x14ac:dyDescent="0.3">
      <c r="A160" s="13" t="s">
        <v>233</v>
      </c>
      <c r="B160" s="14" t="s">
        <v>138</v>
      </c>
      <c r="C160" s="15">
        <v>3.64</v>
      </c>
      <c r="D160" s="15">
        <v>2.8</v>
      </c>
      <c r="E160" s="15">
        <v>3.25</v>
      </c>
      <c r="F160" s="31">
        <f t="shared" si="8"/>
        <v>10.192</v>
      </c>
      <c r="G160" s="31">
        <f t="shared" si="9"/>
        <v>11.83</v>
      </c>
    </row>
    <row r="161" spans="1:7" ht="15.75" thickBot="1" x14ac:dyDescent="0.3">
      <c r="A161" s="13" t="s">
        <v>234</v>
      </c>
      <c r="B161" s="14" t="s">
        <v>235</v>
      </c>
      <c r="C161" s="15">
        <v>8.3000000000000007</v>
      </c>
      <c r="D161" s="15">
        <v>2.8</v>
      </c>
      <c r="E161" s="15">
        <v>3.25</v>
      </c>
      <c r="F161" s="31">
        <f t="shared" si="8"/>
        <v>23.240000000000002</v>
      </c>
      <c r="G161" s="31">
        <f t="shared" si="9"/>
        <v>26.975000000000001</v>
      </c>
    </row>
    <row r="162" spans="1:7" ht="15.75" thickBot="1" x14ac:dyDescent="0.3">
      <c r="A162" s="13" t="s">
        <v>236</v>
      </c>
      <c r="B162" s="14" t="s">
        <v>140</v>
      </c>
      <c r="C162" s="15">
        <v>2.57</v>
      </c>
      <c r="D162" s="15">
        <v>2.8</v>
      </c>
      <c r="E162" s="15">
        <v>3.25</v>
      </c>
      <c r="F162" s="31">
        <f t="shared" si="8"/>
        <v>7.1959999999999988</v>
      </c>
      <c r="G162" s="31">
        <f t="shared" si="9"/>
        <v>8.3524999999999991</v>
      </c>
    </row>
    <row r="163" spans="1:7" ht="15.75" thickBot="1" x14ac:dyDescent="0.3">
      <c r="A163" s="13" t="s">
        <v>237</v>
      </c>
      <c r="B163" s="14" t="s">
        <v>238</v>
      </c>
      <c r="C163" s="15">
        <v>9.77</v>
      </c>
      <c r="D163" s="15">
        <v>2.8</v>
      </c>
      <c r="E163" s="15">
        <v>3.25</v>
      </c>
      <c r="F163" s="31">
        <f t="shared" si="8"/>
        <v>27.355999999999998</v>
      </c>
      <c r="G163" s="31">
        <f t="shared" si="9"/>
        <v>31.752499999999998</v>
      </c>
    </row>
    <row r="164" spans="1:7" ht="15.75" thickBot="1" x14ac:dyDescent="0.3">
      <c r="A164" s="13" t="s">
        <v>239</v>
      </c>
      <c r="B164" s="14" t="s">
        <v>384</v>
      </c>
      <c r="C164" s="15">
        <v>14.29</v>
      </c>
      <c r="D164" s="15">
        <v>3.4</v>
      </c>
      <c r="E164" s="15">
        <v>3.75</v>
      </c>
      <c r="F164" s="31">
        <f t="shared" si="8"/>
        <v>48.585999999999999</v>
      </c>
      <c r="G164" s="31">
        <f t="shared" si="9"/>
        <v>53.587499999999999</v>
      </c>
    </row>
    <row r="165" spans="1:7" ht="15.75" thickBot="1" x14ac:dyDescent="0.3">
      <c r="A165" s="13" t="s">
        <v>240</v>
      </c>
      <c r="B165" s="14" t="s">
        <v>241</v>
      </c>
      <c r="C165" s="15">
        <v>4.4000000000000004</v>
      </c>
      <c r="D165" s="15">
        <v>3.4</v>
      </c>
      <c r="E165" s="15">
        <v>3.75</v>
      </c>
      <c r="F165" s="31">
        <f t="shared" si="8"/>
        <v>14.96</v>
      </c>
      <c r="G165" s="31">
        <f t="shared" si="9"/>
        <v>16.5</v>
      </c>
    </row>
    <row r="166" spans="1:7" ht="15.75" thickBot="1" x14ac:dyDescent="0.3">
      <c r="A166" s="13" t="s">
        <v>242</v>
      </c>
      <c r="B166" s="14" t="s">
        <v>150</v>
      </c>
      <c r="C166" s="15">
        <v>5.0199999999999996</v>
      </c>
      <c r="D166" s="15">
        <v>3.4</v>
      </c>
      <c r="E166" s="15">
        <v>3.75</v>
      </c>
      <c r="F166" s="31">
        <f t="shared" si="8"/>
        <v>17.067999999999998</v>
      </c>
      <c r="G166" s="31">
        <f t="shared" si="9"/>
        <v>18.824999999999999</v>
      </c>
    </row>
    <row r="167" spans="1:7" ht="15.75" thickBot="1" x14ac:dyDescent="0.3">
      <c r="A167" s="13" t="s">
        <v>243</v>
      </c>
      <c r="B167" s="14" t="s">
        <v>146</v>
      </c>
      <c r="C167" s="15">
        <v>3.57</v>
      </c>
      <c r="D167" s="15">
        <v>3.4</v>
      </c>
      <c r="E167" s="15">
        <v>3.75</v>
      </c>
      <c r="F167" s="31">
        <f t="shared" si="8"/>
        <v>12.138</v>
      </c>
      <c r="G167" s="31">
        <f t="shared" si="9"/>
        <v>13.387499999999999</v>
      </c>
    </row>
    <row r="168" spans="1:7" ht="15.75" thickBot="1" x14ac:dyDescent="0.3">
      <c r="A168" s="13" t="s">
        <v>244</v>
      </c>
      <c r="B168" s="14" t="s">
        <v>245</v>
      </c>
      <c r="C168" s="15">
        <v>4.01</v>
      </c>
      <c r="D168" s="15">
        <v>3.4</v>
      </c>
      <c r="E168" s="15">
        <v>3.75</v>
      </c>
      <c r="F168" s="31">
        <f t="shared" si="8"/>
        <v>13.633999999999999</v>
      </c>
      <c r="G168" s="31">
        <f t="shared" si="9"/>
        <v>15.0375</v>
      </c>
    </row>
    <row r="169" spans="1:7" ht="15.75" thickBot="1" x14ac:dyDescent="0.3">
      <c r="A169" s="13" t="s">
        <v>246</v>
      </c>
      <c r="B169" s="14" t="s">
        <v>385</v>
      </c>
      <c r="C169" s="15">
        <v>11.84</v>
      </c>
      <c r="D169" s="15">
        <v>3.4</v>
      </c>
      <c r="E169" s="15">
        <v>3.75</v>
      </c>
      <c r="F169" s="31">
        <f t="shared" si="8"/>
        <v>40.256</v>
      </c>
      <c r="G169" s="31">
        <f t="shared" si="9"/>
        <v>44.4</v>
      </c>
    </row>
    <row r="170" spans="1:7" ht="15.75" thickBot="1" x14ac:dyDescent="0.3">
      <c r="A170" s="13" t="s">
        <v>247</v>
      </c>
      <c r="B170" s="14" t="s">
        <v>250</v>
      </c>
      <c r="C170" s="15">
        <v>16.5</v>
      </c>
      <c r="D170" s="15">
        <v>3.4</v>
      </c>
      <c r="E170" s="15">
        <v>3.75</v>
      </c>
      <c r="F170" s="31">
        <f t="shared" si="8"/>
        <v>56.1</v>
      </c>
      <c r="G170" s="31">
        <f t="shared" si="9"/>
        <v>61.875</v>
      </c>
    </row>
    <row r="171" spans="1:7" ht="15.75" thickBot="1" x14ac:dyDescent="0.3">
      <c r="A171" s="13" t="s">
        <v>248</v>
      </c>
      <c r="B171" s="14" t="s">
        <v>386</v>
      </c>
      <c r="C171" s="15">
        <v>101.26</v>
      </c>
      <c r="D171" s="15">
        <v>3.4</v>
      </c>
      <c r="E171" s="15">
        <v>3.75</v>
      </c>
      <c r="F171" s="31">
        <f t="shared" si="8"/>
        <v>344.28399999999999</v>
      </c>
      <c r="G171" s="31">
        <f t="shared" si="9"/>
        <v>379.72500000000002</v>
      </c>
    </row>
    <row r="172" spans="1:7" ht="15.75" thickBot="1" x14ac:dyDescent="0.3">
      <c r="A172" s="13" t="s">
        <v>249</v>
      </c>
      <c r="B172" s="14" t="s">
        <v>254</v>
      </c>
      <c r="C172" s="15">
        <v>52.87</v>
      </c>
      <c r="D172" s="15">
        <v>3.4</v>
      </c>
      <c r="E172" s="15">
        <v>3.75</v>
      </c>
      <c r="F172" s="31">
        <f t="shared" si="8"/>
        <v>179.75799999999998</v>
      </c>
      <c r="G172" s="31">
        <f t="shared" si="9"/>
        <v>198.26249999999999</v>
      </c>
    </row>
    <row r="173" spans="1:7" ht="15.75" thickBot="1" x14ac:dyDescent="0.3">
      <c r="A173" s="13" t="s">
        <v>251</v>
      </c>
      <c r="B173" s="14" t="s">
        <v>256</v>
      </c>
      <c r="C173" s="15">
        <v>3.85</v>
      </c>
      <c r="D173" s="15">
        <v>3.4</v>
      </c>
      <c r="E173" s="15">
        <v>3.75</v>
      </c>
      <c r="F173" s="31">
        <f t="shared" si="8"/>
        <v>13.09</v>
      </c>
      <c r="G173" s="31">
        <f t="shared" si="9"/>
        <v>14.4375</v>
      </c>
    </row>
    <row r="174" spans="1:7" ht="15.75" thickBot="1" x14ac:dyDescent="0.3">
      <c r="A174" s="13" t="s">
        <v>252</v>
      </c>
      <c r="B174" s="14" t="s">
        <v>258</v>
      </c>
      <c r="C174" s="15">
        <v>5.17</v>
      </c>
      <c r="D174" s="15">
        <v>3.4</v>
      </c>
      <c r="E174" s="15">
        <v>3.75</v>
      </c>
      <c r="F174" s="31">
        <f t="shared" si="8"/>
        <v>17.577999999999999</v>
      </c>
      <c r="G174" s="31">
        <f t="shared" si="9"/>
        <v>19.387499999999999</v>
      </c>
    </row>
    <row r="175" spans="1:7" ht="15.75" thickBot="1" x14ac:dyDescent="0.3">
      <c r="A175" s="13" t="s">
        <v>253</v>
      </c>
      <c r="B175" s="14" t="s">
        <v>154</v>
      </c>
      <c r="C175" s="15">
        <v>2.89</v>
      </c>
      <c r="D175" s="15">
        <v>3.4</v>
      </c>
      <c r="E175" s="15">
        <v>3.75</v>
      </c>
      <c r="F175" s="31">
        <f t="shared" si="8"/>
        <v>9.8260000000000005</v>
      </c>
      <c r="G175" s="31">
        <f t="shared" si="9"/>
        <v>10.8375</v>
      </c>
    </row>
    <row r="176" spans="1:7" ht="15.75" thickBot="1" x14ac:dyDescent="0.3">
      <c r="A176" s="13" t="s">
        <v>255</v>
      </c>
      <c r="B176" s="14" t="s">
        <v>261</v>
      </c>
      <c r="C176" s="15">
        <v>4.01</v>
      </c>
      <c r="D176" s="15">
        <v>3.4</v>
      </c>
      <c r="E176" s="15">
        <v>3.75</v>
      </c>
      <c r="F176" s="31">
        <f t="shared" si="8"/>
        <v>13.633999999999999</v>
      </c>
      <c r="G176" s="31">
        <f t="shared" si="9"/>
        <v>15.0375</v>
      </c>
    </row>
    <row r="177" spans="1:7" ht="15.75" thickBot="1" x14ac:dyDescent="0.3">
      <c r="A177" s="13" t="s">
        <v>257</v>
      </c>
      <c r="B177" s="14" t="s">
        <v>263</v>
      </c>
      <c r="C177" s="15">
        <v>4.01</v>
      </c>
      <c r="D177" s="15">
        <v>3.4</v>
      </c>
      <c r="E177" s="15">
        <v>3.75</v>
      </c>
      <c r="F177" s="31">
        <f t="shared" si="8"/>
        <v>13.633999999999999</v>
      </c>
      <c r="G177" s="31">
        <f t="shared" si="9"/>
        <v>15.0375</v>
      </c>
    </row>
    <row r="178" spans="1:7" ht="15.75" thickBot="1" x14ac:dyDescent="0.3">
      <c r="A178" s="13" t="s">
        <v>259</v>
      </c>
      <c r="B178" s="14" t="s">
        <v>265</v>
      </c>
      <c r="C178" s="15">
        <v>21.21</v>
      </c>
      <c r="D178" s="15">
        <v>3.4</v>
      </c>
      <c r="E178" s="15">
        <v>3.75</v>
      </c>
      <c r="F178" s="31">
        <f t="shared" si="8"/>
        <v>72.114000000000004</v>
      </c>
      <c r="G178" s="31">
        <f t="shared" si="9"/>
        <v>79.537500000000009</v>
      </c>
    </row>
    <row r="179" spans="1:7" ht="15.75" thickBot="1" x14ac:dyDescent="0.3">
      <c r="A179" s="13" t="s">
        <v>260</v>
      </c>
      <c r="B179" s="14" t="s">
        <v>267</v>
      </c>
      <c r="C179" s="15">
        <v>9.27</v>
      </c>
      <c r="D179" s="15">
        <v>3.4</v>
      </c>
      <c r="E179" s="15">
        <v>3.75</v>
      </c>
      <c r="F179" s="31">
        <f t="shared" si="8"/>
        <v>31.517999999999997</v>
      </c>
      <c r="G179" s="31">
        <f t="shared" si="9"/>
        <v>34.762499999999996</v>
      </c>
    </row>
    <row r="180" spans="1:7" ht="15.75" thickBot="1" x14ac:dyDescent="0.3">
      <c r="A180" s="13" t="s">
        <v>262</v>
      </c>
      <c r="B180" s="14" t="s">
        <v>269</v>
      </c>
      <c r="C180" s="15">
        <v>13.21</v>
      </c>
      <c r="D180" s="15">
        <v>3.4</v>
      </c>
      <c r="E180" s="15">
        <v>3.75</v>
      </c>
      <c r="F180" s="31">
        <f t="shared" si="8"/>
        <v>44.914000000000001</v>
      </c>
      <c r="G180" s="31">
        <f t="shared" si="9"/>
        <v>49.537500000000001</v>
      </c>
    </row>
    <row r="181" spans="1:7" ht="15.75" thickBot="1" x14ac:dyDescent="0.3">
      <c r="A181" s="13" t="s">
        <v>264</v>
      </c>
      <c r="B181" s="14" t="s">
        <v>271</v>
      </c>
      <c r="C181" s="15">
        <v>12.58</v>
      </c>
      <c r="D181" s="15">
        <v>3.4</v>
      </c>
      <c r="E181" s="15">
        <v>3.75</v>
      </c>
      <c r="F181" s="31">
        <f t="shared" si="8"/>
        <v>42.771999999999998</v>
      </c>
      <c r="G181" s="31">
        <f t="shared" si="9"/>
        <v>47.174999999999997</v>
      </c>
    </row>
    <row r="182" spans="1:7" ht="15.75" thickBot="1" x14ac:dyDescent="0.3">
      <c r="A182" s="13" t="s">
        <v>266</v>
      </c>
      <c r="B182" s="14" t="s">
        <v>273</v>
      </c>
      <c r="C182" s="15">
        <v>12.17</v>
      </c>
      <c r="D182" s="15">
        <v>3.4</v>
      </c>
      <c r="E182" s="15">
        <v>3.75</v>
      </c>
      <c r="F182" s="31">
        <f t="shared" si="8"/>
        <v>41.378</v>
      </c>
      <c r="G182" s="31">
        <f t="shared" si="9"/>
        <v>45.637500000000003</v>
      </c>
    </row>
    <row r="183" spans="1:7" ht="15.75" thickBot="1" x14ac:dyDescent="0.3">
      <c r="A183" s="13" t="s">
        <v>268</v>
      </c>
      <c r="B183" s="14" t="s">
        <v>274</v>
      </c>
      <c r="C183" s="15">
        <v>17.8</v>
      </c>
      <c r="D183" s="15">
        <v>3.4</v>
      </c>
      <c r="E183" s="15">
        <v>3.75</v>
      </c>
      <c r="F183" s="31">
        <f t="shared" si="8"/>
        <v>60.52</v>
      </c>
      <c r="G183" s="31">
        <f t="shared" si="9"/>
        <v>66.75</v>
      </c>
    </row>
    <row r="184" spans="1:7" ht="15.75" thickBot="1" x14ac:dyDescent="0.3">
      <c r="A184" s="13" t="s">
        <v>270</v>
      </c>
      <c r="B184" s="14" t="s">
        <v>275</v>
      </c>
      <c r="C184" s="15">
        <v>76.34</v>
      </c>
      <c r="D184" s="15">
        <v>3.2</v>
      </c>
      <c r="E184" s="15">
        <v>3.75</v>
      </c>
      <c r="F184" s="31">
        <f t="shared" si="8"/>
        <v>244.28800000000001</v>
      </c>
      <c r="G184" s="31">
        <f t="shared" si="9"/>
        <v>286.27500000000003</v>
      </c>
    </row>
    <row r="185" spans="1:7" ht="15.75" thickBot="1" x14ac:dyDescent="0.3">
      <c r="A185" s="50" t="s">
        <v>272</v>
      </c>
      <c r="B185" s="51" t="s">
        <v>21</v>
      </c>
      <c r="C185" s="52">
        <v>14.47</v>
      </c>
      <c r="D185" s="52"/>
      <c r="E185" s="52"/>
      <c r="F185" s="53"/>
      <c r="G185" s="53"/>
    </row>
    <row r="186" spans="1:7" ht="15.75" thickBot="1" x14ac:dyDescent="0.3">
      <c r="A186" s="5"/>
      <c r="B186" s="6"/>
      <c r="C186" s="7"/>
      <c r="D186" s="7"/>
      <c r="E186" s="7"/>
      <c r="F186" s="32"/>
      <c r="G186" s="32"/>
    </row>
    <row r="187" spans="1:7" ht="15.75" thickBot="1" x14ac:dyDescent="0.3">
      <c r="A187" s="10"/>
      <c r="B187" s="11" t="s">
        <v>387</v>
      </c>
      <c r="C187" s="12">
        <f>SUM(C124+C125+C126+C127+C130+C131+C132+C133+C134+C135+C136+C137+C138+C139+C140+C141+C142+C143)</f>
        <v>267.69</v>
      </c>
      <c r="D187" s="12">
        <f>C187/C190</f>
        <v>0.29629424656321252</v>
      </c>
      <c r="E187" s="12"/>
      <c r="F187" s="30">
        <f>SUM(F124+F125+F126+F127+F130+F131+F132+F133+F134+F135+F136+F137+F138+F139+F140+F141+F142+F143)</f>
        <v>910.14599999999996</v>
      </c>
      <c r="G187" s="30">
        <f>SUM(G124+G125+G126+G127+G130+G131+G132+G133+G134+G135+G136+G137+G138+G139+G140+G141+G142+G143)</f>
        <v>1011.8682</v>
      </c>
    </row>
    <row r="188" spans="1:7" ht="15.75" thickBot="1" x14ac:dyDescent="0.3">
      <c r="A188" s="63"/>
      <c r="B188" s="64" t="s">
        <v>388</v>
      </c>
      <c r="C188" s="65">
        <f>SUM(C144:C185)</f>
        <v>608.73</v>
      </c>
      <c r="D188" s="65">
        <f>C188/C190</f>
        <v>0.67377637084098907</v>
      </c>
      <c r="E188" s="65"/>
      <c r="F188" s="66">
        <f>SUM(F144:F184)</f>
        <v>1886.422</v>
      </c>
      <c r="G188" s="66">
        <f>SUM(G144:G184)</f>
        <v>2129.48</v>
      </c>
    </row>
    <row r="189" spans="1:7" ht="15.75" thickBot="1" x14ac:dyDescent="0.3">
      <c r="A189" s="59"/>
      <c r="B189" s="60" t="s">
        <v>389</v>
      </c>
      <c r="C189" s="61">
        <f>SUM(C128+C129)</f>
        <v>27.04</v>
      </c>
      <c r="D189" s="61">
        <f>C189/C190</f>
        <v>2.9929382595798373E-2</v>
      </c>
      <c r="E189" s="61"/>
      <c r="F189" s="62">
        <f>SUM(F128+F129)</f>
        <v>42.120000000000005</v>
      </c>
      <c r="G189" s="62">
        <f>SUM(G128+G129)</f>
        <v>42.120000000000005</v>
      </c>
    </row>
    <row r="190" spans="1:7" ht="15.75" thickBot="1" x14ac:dyDescent="0.3">
      <c r="A190" s="45"/>
      <c r="B190" s="46" t="s">
        <v>276</v>
      </c>
      <c r="C190" s="58">
        <f>SUM(C124:C185)</f>
        <v>903.46</v>
      </c>
      <c r="D190" s="58"/>
      <c r="E190" s="58"/>
      <c r="F190" s="48">
        <f>SUM(F124:F184)</f>
        <v>2838.6880000000001</v>
      </c>
      <c r="G190" s="48">
        <f>SUM(G124:G184)</f>
        <v>3183.4681999999993</v>
      </c>
    </row>
    <row r="191" spans="1:7" ht="15.75" thickBot="1" x14ac:dyDescent="0.3">
      <c r="A191" s="5"/>
      <c r="B191" s="6"/>
      <c r="C191" s="7"/>
      <c r="D191" s="7"/>
      <c r="E191" s="7"/>
      <c r="F191" s="32"/>
      <c r="G191" s="32"/>
    </row>
    <row r="192" spans="1:7" ht="15.75" thickBot="1" x14ac:dyDescent="0.3">
      <c r="A192" s="8"/>
      <c r="B192" s="9" t="s">
        <v>277</v>
      </c>
      <c r="C192" s="16"/>
      <c r="D192" s="16"/>
      <c r="E192" s="16"/>
      <c r="F192" s="33"/>
      <c r="G192" s="33"/>
    </row>
    <row r="193" spans="1:7" ht="15.75" thickBot="1" x14ac:dyDescent="0.3">
      <c r="A193" s="69" t="s">
        <v>310</v>
      </c>
      <c r="B193" s="51" t="s">
        <v>278</v>
      </c>
      <c r="C193" s="52">
        <v>233.13</v>
      </c>
      <c r="D193" s="52">
        <v>4.33</v>
      </c>
      <c r="E193" s="52">
        <v>4.95</v>
      </c>
      <c r="F193" s="53">
        <f>C193*D193</f>
        <v>1009.4529</v>
      </c>
      <c r="G193" s="53">
        <f>C193*E193</f>
        <v>1153.9935</v>
      </c>
    </row>
    <row r="194" spans="1:7" ht="15.75" thickBot="1" x14ac:dyDescent="0.3">
      <c r="A194" s="50" t="s">
        <v>311</v>
      </c>
      <c r="B194" s="51" t="s">
        <v>279</v>
      </c>
      <c r="C194" s="52">
        <v>31.82</v>
      </c>
      <c r="D194" s="52">
        <v>4</v>
      </c>
      <c r="E194" s="52">
        <v>4.95</v>
      </c>
      <c r="F194" s="53">
        <f t="shared" ref="F194:F231" si="10">C194*D194</f>
        <v>127.28</v>
      </c>
      <c r="G194" s="53">
        <f t="shared" ref="G194:G231" si="11">C194*E194</f>
        <v>157.50900000000001</v>
      </c>
    </row>
    <row r="195" spans="1:7" ht="15.75" thickBot="1" x14ac:dyDescent="0.3">
      <c r="A195" s="50" t="s">
        <v>312</v>
      </c>
      <c r="B195" s="51" t="s">
        <v>280</v>
      </c>
      <c r="C195" s="52">
        <v>38.43</v>
      </c>
      <c r="D195" s="52">
        <v>4</v>
      </c>
      <c r="E195" s="52">
        <v>4.95</v>
      </c>
      <c r="F195" s="53">
        <f t="shared" si="10"/>
        <v>153.72</v>
      </c>
      <c r="G195" s="53">
        <f t="shared" si="11"/>
        <v>190.2285</v>
      </c>
    </row>
    <row r="196" spans="1:7" ht="15.75" thickBot="1" x14ac:dyDescent="0.3">
      <c r="A196" s="50" t="s">
        <v>313</v>
      </c>
      <c r="B196" s="51" t="s">
        <v>281</v>
      </c>
      <c r="C196" s="52">
        <v>31.09</v>
      </c>
      <c r="D196" s="52">
        <v>4</v>
      </c>
      <c r="E196" s="52">
        <v>4.95</v>
      </c>
      <c r="F196" s="53">
        <f t="shared" si="10"/>
        <v>124.36</v>
      </c>
      <c r="G196" s="53">
        <f t="shared" si="11"/>
        <v>153.8955</v>
      </c>
    </row>
    <row r="197" spans="1:7" ht="15.75" thickBot="1" x14ac:dyDescent="0.3">
      <c r="A197" s="70" t="s">
        <v>314</v>
      </c>
      <c r="B197" s="51" t="s">
        <v>282</v>
      </c>
      <c r="C197" s="52">
        <v>126.26</v>
      </c>
      <c r="D197" s="52">
        <v>4.33</v>
      </c>
      <c r="E197" s="52">
        <v>4.95</v>
      </c>
      <c r="F197" s="53">
        <f t="shared" si="10"/>
        <v>546.70580000000007</v>
      </c>
      <c r="G197" s="53">
        <f t="shared" si="11"/>
        <v>624.98700000000008</v>
      </c>
    </row>
    <row r="198" spans="1:7" ht="15.75" thickBot="1" x14ac:dyDescent="0.3">
      <c r="A198" s="70" t="s">
        <v>315</v>
      </c>
      <c r="B198" s="51" t="s">
        <v>174</v>
      </c>
      <c r="C198" s="52">
        <v>11</v>
      </c>
      <c r="D198" s="52">
        <v>3</v>
      </c>
      <c r="E198" s="52">
        <v>4.95</v>
      </c>
      <c r="F198" s="53">
        <f t="shared" si="10"/>
        <v>33</v>
      </c>
      <c r="G198" s="53">
        <f t="shared" si="11"/>
        <v>54.45</v>
      </c>
    </row>
    <row r="199" spans="1:7" ht="16.5" customHeight="1" thickBot="1" x14ac:dyDescent="0.3">
      <c r="A199" s="70" t="s">
        <v>316</v>
      </c>
      <c r="B199" s="51" t="s">
        <v>283</v>
      </c>
      <c r="C199" s="52">
        <v>20.43</v>
      </c>
      <c r="D199" s="52">
        <v>3</v>
      </c>
      <c r="E199" s="52">
        <v>4.95</v>
      </c>
      <c r="F199" s="53">
        <f t="shared" si="10"/>
        <v>61.29</v>
      </c>
      <c r="G199" s="53">
        <f t="shared" si="11"/>
        <v>101.1285</v>
      </c>
    </row>
    <row r="200" spans="1:7" ht="15.75" thickBot="1" x14ac:dyDescent="0.3">
      <c r="A200" s="70" t="s">
        <v>317</v>
      </c>
      <c r="B200" s="51" t="s">
        <v>184</v>
      </c>
      <c r="C200" s="52">
        <v>2.23</v>
      </c>
      <c r="D200" s="52">
        <v>3</v>
      </c>
      <c r="E200" s="52">
        <v>4.95</v>
      </c>
      <c r="F200" s="53">
        <f t="shared" si="10"/>
        <v>6.6899999999999995</v>
      </c>
      <c r="G200" s="53">
        <f t="shared" si="11"/>
        <v>11.038500000000001</v>
      </c>
    </row>
    <row r="201" spans="1:7" ht="15.75" thickBot="1" x14ac:dyDescent="0.3">
      <c r="A201" s="70" t="s">
        <v>318</v>
      </c>
      <c r="B201" s="51" t="s">
        <v>284</v>
      </c>
      <c r="C201" s="52">
        <v>6.24</v>
      </c>
      <c r="D201" s="52">
        <v>3</v>
      </c>
      <c r="E201" s="52">
        <v>4.95</v>
      </c>
      <c r="F201" s="53">
        <f t="shared" si="10"/>
        <v>18.72</v>
      </c>
      <c r="G201" s="53">
        <f t="shared" si="11"/>
        <v>30.888000000000002</v>
      </c>
    </row>
    <row r="202" spans="1:7" ht="15.75" thickBot="1" x14ac:dyDescent="0.3">
      <c r="A202" s="70" t="s">
        <v>319</v>
      </c>
      <c r="B202" s="51" t="s">
        <v>285</v>
      </c>
      <c r="C202" s="52">
        <v>10.74</v>
      </c>
      <c r="D202" s="52">
        <v>3</v>
      </c>
      <c r="E202" s="52">
        <v>4.95</v>
      </c>
      <c r="F202" s="53">
        <f t="shared" si="10"/>
        <v>32.22</v>
      </c>
      <c r="G202" s="53">
        <f t="shared" si="11"/>
        <v>53.163000000000004</v>
      </c>
    </row>
    <row r="203" spans="1:7" ht="15.75" thickBot="1" x14ac:dyDescent="0.3">
      <c r="A203" s="70" t="s">
        <v>320</v>
      </c>
      <c r="B203" s="51" t="s">
        <v>286</v>
      </c>
      <c r="C203" s="52">
        <v>14.39</v>
      </c>
      <c r="D203" s="52">
        <v>3</v>
      </c>
      <c r="E203" s="52">
        <v>4.95</v>
      </c>
      <c r="F203" s="53">
        <f t="shared" si="10"/>
        <v>43.17</v>
      </c>
      <c r="G203" s="53">
        <f t="shared" si="11"/>
        <v>71.230500000000006</v>
      </c>
    </row>
    <row r="204" spans="1:7" ht="15.75" thickBot="1" x14ac:dyDescent="0.3">
      <c r="A204" s="70" t="s">
        <v>321</v>
      </c>
      <c r="B204" s="51" t="s">
        <v>287</v>
      </c>
      <c r="C204" s="52">
        <v>4.0599999999999996</v>
      </c>
      <c r="D204" s="52">
        <v>3</v>
      </c>
      <c r="E204" s="52">
        <v>3.34</v>
      </c>
      <c r="F204" s="53">
        <f t="shared" si="10"/>
        <v>12.18</v>
      </c>
      <c r="G204" s="53">
        <f t="shared" si="11"/>
        <v>13.560399999999998</v>
      </c>
    </row>
    <row r="205" spans="1:7" ht="15.75" thickBot="1" x14ac:dyDescent="0.3">
      <c r="A205" s="71" t="s">
        <v>322</v>
      </c>
      <c r="B205" s="51" t="s">
        <v>172</v>
      </c>
      <c r="C205" s="52">
        <v>111.27</v>
      </c>
      <c r="D205" s="52">
        <v>3</v>
      </c>
      <c r="E205" s="52">
        <v>3.34</v>
      </c>
      <c r="F205" s="53">
        <f t="shared" si="10"/>
        <v>333.81</v>
      </c>
      <c r="G205" s="53">
        <f t="shared" si="11"/>
        <v>371.64179999999999</v>
      </c>
    </row>
    <row r="206" spans="1:7" ht="15.75" thickBot="1" x14ac:dyDescent="0.3">
      <c r="A206" s="71" t="s">
        <v>323</v>
      </c>
      <c r="B206" s="51" t="s">
        <v>184</v>
      </c>
      <c r="C206" s="52">
        <v>3.23</v>
      </c>
      <c r="D206" s="52">
        <v>3</v>
      </c>
      <c r="E206" s="52">
        <v>3.34</v>
      </c>
      <c r="F206" s="53">
        <f t="shared" si="10"/>
        <v>9.69</v>
      </c>
      <c r="G206" s="53">
        <f t="shared" si="11"/>
        <v>10.7882</v>
      </c>
    </row>
    <row r="207" spans="1:7" ht="15.75" thickBot="1" x14ac:dyDescent="0.3">
      <c r="A207" s="71" t="s">
        <v>324</v>
      </c>
      <c r="B207" s="51" t="s">
        <v>174</v>
      </c>
      <c r="C207" s="52">
        <v>6.14</v>
      </c>
      <c r="D207" s="52">
        <v>3</v>
      </c>
      <c r="E207" s="52">
        <v>3.34</v>
      </c>
      <c r="F207" s="53">
        <f t="shared" si="10"/>
        <v>18.419999999999998</v>
      </c>
      <c r="G207" s="53">
        <f t="shared" si="11"/>
        <v>20.507599999999996</v>
      </c>
    </row>
    <row r="208" spans="1:7" ht="15.75" thickBot="1" x14ac:dyDescent="0.3">
      <c r="A208" s="71" t="s">
        <v>325</v>
      </c>
      <c r="B208" s="51" t="s">
        <v>288</v>
      </c>
      <c r="C208" s="52">
        <v>16.22</v>
      </c>
      <c r="D208" s="52">
        <v>3</v>
      </c>
      <c r="E208" s="52">
        <v>3.34</v>
      </c>
      <c r="F208" s="53">
        <f t="shared" si="10"/>
        <v>48.66</v>
      </c>
      <c r="G208" s="53">
        <f t="shared" si="11"/>
        <v>54.174799999999991</v>
      </c>
    </row>
    <row r="209" spans="1:7" ht="15.75" thickBot="1" x14ac:dyDescent="0.3">
      <c r="A209" s="71" t="s">
        <v>326</v>
      </c>
      <c r="B209" s="51" t="s">
        <v>289</v>
      </c>
      <c r="C209" s="52">
        <v>10.86</v>
      </c>
      <c r="D209" s="52">
        <v>3</v>
      </c>
      <c r="E209" s="52">
        <v>3.34</v>
      </c>
      <c r="F209" s="53">
        <f t="shared" si="10"/>
        <v>32.58</v>
      </c>
      <c r="G209" s="53">
        <f t="shared" si="11"/>
        <v>36.272399999999998</v>
      </c>
    </row>
    <row r="210" spans="1:7" ht="15.75" thickBot="1" x14ac:dyDescent="0.3">
      <c r="A210" s="71" t="s">
        <v>327</v>
      </c>
      <c r="B210" s="51" t="s">
        <v>290</v>
      </c>
      <c r="C210" s="52">
        <v>24.68</v>
      </c>
      <c r="D210" s="52">
        <v>3</v>
      </c>
      <c r="E210" s="52">
        <v>3.34</v>
      </c>
      <c r="F210" s="53">
        <f t="shared" si="10"/>
        <v>74.039999999999992</v>
      </c>
      <c r="G210" s="53">
        <f t="shared" si="11"/>
        <v>82.43119999999999</v>
      </c>
    </row>
    <row r="211" spans="1:7" ht="15.75" thickBot="1" x14ac:dyDescent="0.3">
      <c r="A211" s="71" t="s">
        <v>328</v>
      </c>
      <c r="B211" s="51" t="s">
        <v>291</v>
      </c>
      <c r="C211" s="52">
        <v>11.28</v>
      </c>
      <c r="D211" s="52">
        <v>3</v>
      </c>
      <c r="E211" s="52">
        <v>3.34</v>
      </c>
      <c r="F211" s="53">
        <f t="shared" si="10"/>
        <v>33.839999999999996</v>
      </c>
      <c r="G211" s="53">
        <f t="shared" si="11"/>
        <v>37.675199999999997</v>
      </c>
    </row>
    <row r="212" spans="1:7" ht="15.75" thickBot="1" x14ac:dyDescent="0.3">
      <c r="A212" s="71" t="s">
        <v>329</v>
      </c>
      <c r="B212" s="51" t="s">
        <v>286</v>
      </c>
      <c r="C212" s="52">
        <v>7.05</v>
      </c>
      <c r="D212" s="52">
        <v>3</v>
      </c>
      <c r="E212" s="52">
        <v>3.34</v>
      </c>
      <c r="F212" s="53">
        <f t="shared" si="10"/>
        <v>21.15</v>
      </c>
      <c r="G212" s="53">
        <f t="shared" si="11"/>
        <v>23.546999999999997</v>
      </c>
    </row>
    <row r="213" spans="1:7" ht="15.75" thickBot="1" x14ac:dyDescent="0.3">
      <c r="A213" s="71" t="s">
        <v>330</v>
      </c>
      <c r="B213" s="51" t="s">
        <v>285</v>
      </c>
      <c r="C213" s="52">
        <v>7.6</v>
      </c>
      <c r="D213" s="52">
        <v>3</v>
      </c>
      <c r="E213" s="52">
        <v>3.34</v>
      </c>
      <c r="F213" s="53">
        <f t="shared" si="10"/>
        <v>22.799999999999997</v>
      </c>
      <c r="G213" s="53">
        <f t="shared" si="11"/>
        <v>25.383999999999997</v>
      </c>
    </row>
    <row r="214" spans="1:7" ht="15.75" thickBot="1" x14ac:dyDescent="0.3">
      <c r="A214" s="71" t="s">
        <v>331</v>
      </c>
      <c r="B214" s="51" t="s">
        <v>292</v>
      </c>
      <c r="C214" s="52">
        <v>11.13</v>
      </c>
      <c r="D214" s="52">
        <v>3</v>
      </c>
      <c r="E214" s="52">
        <v>3.34</v>
      </c>
      <c r="F214" s="53">
        <f t="shared" si="10"/>
        <v>33.39</v>
      </c>
      <c r="G214" s="53">
        <f t="shared" si="11"/>
        <v>37.174199999999999</v>
      </c>
    </row>
    <row r="215" spans="1:7" ht="15.75" thickBot="1" x14ac:dyDescent="0.3">
      <c r="A215" s="71" t="s">
        <v>332</v>
      </c>
      <c r="B215" s="51" t="s">
        <v>192</v>
      </c>
      <c r="C215" s="52">
        <v>25.09</v>
      </c>
      <c r="D215" s="52">
        <v>3</v>
      </c>
      <c r="E215" s="52">
        <v>3.34</v>
      </c>
      <c r="F215" s="53">
        <f t="shared" si="10"/>
        <v>75.27</v>
      </c>
      <c r="G215" s="53">
        <f t="shared" si="11"/>
        <v>83.800600000000003</v>
      </c>
    </row>
    <row r="216" spans="1:7" ht="15.75" thickBot="1" x14ac:dyDescent="0.3">
      <c r="A216" s="71" t="s">
        <v>333</v>
      </c>
      <c r="B216" s="51" t="s">
        <v>194</v>
      </c>
      <c r="C216" s="52">
        <v>21.23</v>
      </c>
      <c r="D216" s="52">
        <v>3</v>
      </c>
      <c r="E216" s="52">
        <v>3.34</v>
      </c>
      <c r="F216" s="53">
        <f t="shared" si="10"/>
        <v>63.69</v>
      </c>
      <c r="G216" s="53">
        <f t="shared" si="11"/>
        <v>70.908199999999994</v>
      </c>
    </row>
    <row r="217" spans="1:7" ht="15.75" thickBot="1" x14ac:dyDescent="0.3">
      <c r="A217" s="71" t="s">
        <v>334</v>
      </c>
      <c r="B217" s="51" t="s">
        <v>196</v>
      </c>
      <c r="C217" s="52">
        <v>23.77</v>
      </c>
      <c r="D217" s="52">
        <v>3</v>
      </c>
      <c r="E217" s="52">
        <v>3.34</v>
      </c>
      <c r="F217" s="53">
        <f t="shared" si="10"/>
        <v>71.31</v>
      </c>
      <c r="G217" s="53">
        <f t="shared" si="11"/>
        <v>79.391799999999989</v>
      </c>
    </row>
    <row r="218" spans="1:7" ht="15.75" thickBot="1" x14ac:dyDescent="0.3">
      <c r="A218" s="71" t="s">
        <v>335</v>
      </c>
      <c r="B218" s="51" t="s">
        <v>390</v>
      </c>
      <c r="C218" s="52">
        <v>27.51</v>
      </c>
      <c r="D218" s="52">
        <v>3</v>
      </c>
      <c r="E218" s="52">
        <v>3.4</v>
      </c>
      <c r="F218" s="53">
        <f t="shared" si="10"/>
        <v>82.53</v>
      </c>
      <c r="G218" s="53">
        <f t="shared" si="11"/>
        <v>93.534000000000006</v>
      </c>
    </row>
    <row r="219" spans="1:7" ht="15.75" thickBot="1" x14ac:dyDescent="0.3">
      <c r="A219" s="71" t="s">
        <v>391</v>
      </c>
      <c r="B219" s="51" t="s">
        <v>172</v>
      </c>
      <c r="C219" s="52">
        <v>20.62</v>
      </c>
      <c r="D219" s="52">
        <v>3</v>
      </c>
      <c r="E219" s="52">
        <v>3.4</v>
      </c>
      <c r="F219" s="53">
        <f t="shared" si="10"/>
        <v>61.86</v>
      </c>
      <c r="G219" s="53">
        <f t="shared" si="11"/>
        <v>70.108000000000004</v>
      </c>
    </row>
    <row r="220" spans="1:7" ht="15.75" thickBot="1" x14ac:dyDescent="0.3">
      <c r="A220" s="71" t="s">
        <v>336</v>
      </c>
      <c r="B220" s="51" t="s">
        <v>198</v>
      </c>
      <c r="C220" s="52">
        <v>16.04</v>
      </c>
      <c r="D220" s="52">
        <v>3</v>
      </c>
      <c r="E220" s="52">
        <v>3.4</v>
      </c>
      <c r="F220" s="53">
        <f t="shared" si="10"/>
        <v>48.12</v>
      </c>
      <c r="G220" s="53">
        <f t="shared" si="11"/>
        <v>54.535999999999994</v>
      </c>
    </row>
    <row r="221" spans="1:7" ht="15.75" thickBot="1" x14ac:dyDescent="0.3">
      <c r="A221" s="71" t="s">
        <v>337</v>
      </c>
      <c r="B221" s="51" t="s">
        <v>200</v>
      </c>
      <c r="C221" s="52">
        <v>16.62</v>
      </c>
      <c r="D221" s="52">
        <v>3</v>
      </c>
      <c r="E221" s="52">
        <v>3.4</v>
      </c>
      <c r="F221" s="53">
        <f t="shared" si="10"/>
        <v>49.86</v>
      </c>
      <c r="G221" s="53">
        <f t="shared" si="11"/>
        <v>56.508000000000003</v>
      </c>
    </row>
    <row r="222" spans="1:7" ht="15.75" thickBot="1" x14ac:dyDescent="0.3">
      <c r="A222" s="71" t="s">
        <v>338</v>
      </c>
      <c r="B222" s="51" t="s">
        <v>190</v>
      </c>
      <c r="C222" s="52">
        <v>13.31</v>
      </c>
      <c r="D222" s="52">
        <v>3</v>
      </c>
      <c r="E222" s="52">
        <v>3.4</v>
      </c>
      <c r="F222" s="53">
        <f t="shared" si="10"/>
        <v>39.93</v>
      </c>
      <c r="G222" s="53">
        <f t="shared" si="11"/>
        <v>45.253999999999998</v>
      </c>
    </row>
    <row r="223" spans="1:7" ht="15.75" thickBot="1" x14ac:dyDescent="0.3">
      <c r="A223" s="71" t="s">
        <v>339</v>
      </c>
      <c r="B223" s="51" t="s">
        <v>293</v>
      </c>
      <c r="C223" s="52">
        <v>15.98</v>
      </c>
      <c r="D223" s="52">
        <v>3</v>
      </c>
      <c r="E223" s="52">
        <v>3.4</v>
      </c>
      <c r="F223" s="53">
        <f t="shared" si="10"/>
        <v>47.94</v>
      </c>
      <c r="G223" s="53">
        <f t="shared" si="11"/>
        <v>54.332000000000001</v>
      </c>
    </row>
    <row r="224" spans="1:7" ht="15.75" thickBot="1" x14ac:dyDescent="0.3">
      <c r="A224" s="71" t="s">
        <v>340</v>
      </c>
      <c r="B224" s="51" t="s">
        <v>294</v>
      </c>
      <c r="C224" s="52">
        <v>28.87</v>
      </c>
      <c r="D224" s="52">
        <v>3</v>
      </c>
      <c r="E224" s="52">
        <v>3.4</v>
      </c>
      <c r="F224" s="53">
        <f t="shared" si="10"/>
        <v>86.61</v>
      </c>
      <c r="G224" s="53">
        <f t="shared" si="11"/>
        <v>98.158000000000001</v>
      </c>
    </row>
    <row r="225" spans="1:7" ht="15.75" thickBot="1" x14ac:dyDescent="0.3">
      <c r="A225" s="71" t="s">
        <v>341</v>
      </c>
      <c r="B225" s="51" t="s">
        <v>295</v>
      </c>
      <c r="C225" s="52">
        <v>21.56</v>
      </c>
      <c r="D225" s="52">
        <v>3</v>
      </c>
      <c r="E225" s="52">
        <v>3.4</v>
      </c>
      <c r="F225" s="53">
        <f t="shared" si="10"/>
        <v>64.679999999999993</v>
      </c>
      <c r="G225" s="53">
        <f t="shared" si="11"/>
        <v>73.303999999999988</v>
      </c>
    </row>
    <row r="226" spans="1:7" ht="15.75" thickBot="1" x14ac:dyDescent="0.3">
      <c r="A226" s="71" t="s">
        <v>342</v>
      </c>
      <c r="B226" s="51" t="s">
        <v>296</v>
      </c>
      <c r="C226" s="52">
        <v>26.19</v>
      </c>
      <c r="D226" s="52">
        <v>3</v>
      </c>
      <c r="E226" s="52">
        <v>3.4</v>
      </c>
      <c r="F226" s="53">
        <f t="shared" si="10"/>
        <v>78.570000000000007</v>
      </c>
      <c r="G226" s="53">
        <f t="shared" si="11"/>
        <v>89.046000000000006</v>
      </c>
    </row>
    <row r="227" spans="1:7" ht="15.75" thickBot="1" x14ac:dyDescent="0.3">
      <c r="A227" s="71" t="s">
        <v>343</v>
      </c>
      <c r="B227" s="51" t="s">
        <v>297</v>
      </c>
      <c r="C227" s="52">
        <v>26.85</v>
      </c>
      <c r="D227" s="52">
        <v>3</v>
      </c>
      <c r="E227" s="52">
        <v>3.4</v>
      </c>
      <c r="F227" s="53">
        <f t="shared" si="10"/>
        <v>80.550000000000011</v>
      </c>
      <c r="G227" s="53">
        <f t="shared" si="11"/>
        <v>91.29</v>
      </c>
    </row>
    <row r="228" spans="1:7" ht="15.75" thickBot="1" x14ac:dyDescent="0.3">
      <c r="A228" s="71" t="s">
        <v>344</v>
      </c>
      <c r="B228" s="51" t="s">
        <v>298</v>
      </c>
      <c r="C228" s="52">
        <v>29.28</v>
      </c>
      <c r="D228" s="52">
        <v>3</v>
      </c>
      <c r="E228" s="52">
        <v>3.4</v>
      </c>
      <c r="F228" s="53">
        <f t="shared" si="10"/>
        <v>87.84</v>
      </c>
      <c r="G228" s="53">
        <f t="shared" si="11"/>
        <v>99.552000000000007</v>
      </c>
    </row>
    <row r="229" spans="1:7" ht="15.75" thickBot="1" x14ac:dyDescent="0.3">
      <c r="A229" s="71" t="s">
        <v>345</v>
      </c>
      <c r="B229" s="51" t="s">
        <v>299</v>
      </c>
      <c r="C229" s="52">
        <v>24.28</v>
      </c>
      <c r="D229" s="52">
        <v>3</v>
      </c>
      <c r="E229" s="52">
        <v>3.34</v>
      </c>
      <c r="F229" s="53">
        <f t="shared" si="10"/>
        <v>72.84</v>
      </c>
      <c r="G229" s="53">
        <f t="shared" si="11"/>
        <v>81.095200000000006</v>
      </c>
    </row>
    <row r="230" spans="1:7" ht="15.75" thickBot="1" x14ac:dyDescent="0.3">
      <c r="A230" s="71" t="s">
        <v>346</v>
      </c>
      <c r="B230" s="51" t="s">
        <v>300</v>
      </c>
      <c r="C230" s="52">
        <v>22.57</v>
      </c>
      <c r="D230" s="52">
        <v>3</v>
      </c>
      <c r="E230" s="52">
        <v>3.34</v>
      </c>
      <c r="F230" s="53">
        <f t="shared" si="10"/>
        <v>67.710000000000008</v>
      </c>
      <c r="G230" s="53">
        <f t="shared" si="11"/>
        <v>75.383799999999994</v>
      </c>
    </row>
    <row r="231" spans="1:7" ht="15.75" thickBot="1" x14ac:dyDescent="0.3">
      <c r="A231" s="71" t="s">
        <v>347</v>
      </c>
      <c r="B231" s="51" t="s">
        <v>301</v>
      </c>
      <c r="C231" s="52">
        <v>17.47</v>
      </c>
      <c r="D231" s="52">
        <v>3</v>
      </c>
      <c r="E231" s="52">
        <v>3.34</v>
      </c>
      <c r="F231" s="53">
        <f t="shared" si="10"/>
        <v>52.41</v>
      </c>
      <c r="G231" s="53">
        <f t="shared" si="11"/>
        <v>58.349799999999995</v>
      </c>
    </row>
    <row r="232" spans="1:7" ht="15.75" thickBot="1" x14ac:dyDescent="0.3">
      <c r="A232" s="71" t="s">
        <v>348</v>
      </c>
      <c r="B232" s="51" t="s">
        <v>302</v>
      </c>
      <c r="C232" s="52">
        <v>15.26</v>
      </c>
      <c r="D232" s="52">
        <v>3</v>
      </c>
      <c r="E232" s="52">
        <v>3.34</v>
      </c>
      <c r="F232" s="53">
        <f t="shared" ref="F232" si="12">C232*D232</f>
        <v>45.78</v>
      </c>
      <c r="G232" s="53">
        <f t="shared" ref="G232" si="13">C232*E232</f>
        <v>50.968399999999995</v>
      </c>
    </row>
    <row r="233" spans="1:7" ht="15.75" thickBot="1" x14ac:dyDescent="0.3">
      <c r="A233" s="67" t="s">
        <v>392</v>
      </c>
      <c r="B233" s="42" t="s">
        <v>178</v>
      </c>
      <c r="C233" s="43">
        <v>23.95</v>
      </c>
      <c r="D233" s="43"/>
      <c r="E233" s="43"/>
      <c r="F233" s="44"/>
      <c r="G233" s="44"/>
    </row>
    <row r="234" spans="1:7" ht="15.75" thickBot="1" x14ac:dyDescent="0.3">
      <c r="A234" s="71" t="s">
        <v>393</v>
      </c>
      <c r="B234" s="51" t="s">
        <v>303</v>
      </c>
      <c r="C234" s="52">
        <v>332.86</v>
      </c>
      <c r="D234" s="52"/>
      <c r="E234" s="52"/>
      <c r="F234" s="53"/>
      <c r="G234" s="53"/>
    </row>
    <row r="235" spans="1:7" ht="15.75" thickBot="1" x14ac:dyDescent="0.3">
      <c r="A235" s="68"/>
      <c r="B235" s="55"/>
      <c r="C235" s="56"/>
      <c r="D235" s="56"/>
      <c r="E235" s="56"/>
      <c r="F235" s="57"/>
      <c r="G235" s="57"/>
    </row>
    <row r="236" spans="1:7" ht="15.75" thickBot="1" x14ac:dyDescent="0.3">
      <c r="A236" s="19"/>
      <c r="B236" s="17" t="s">
        <v>395</v>
      </c>
      <c r="C236" s="18"/>
      <c r="D236" s="18"/>
      <c r="E236" s="18"/>
      <c r="F236" s="34"/>
      <c r="G236" s="34"/>
    </row>
    <row r="237" spans="1:7" ht="16.5" customHeight="1" thickBot="1" x14ac:dyDescent="0.3">
      <c r="A237" s="71"/>
      <c r="B237" s="51" t="s">
        <v>394</v>
      </c>
      <c r="C237" s="52">
        <f>SUM(C193:C232)+C234</f>
        <v>1464.6399999999999</v>
      </c>
      <c r="D237" s="52">
        <f>C237/C239</f>
        <v>0.98391094928758094</v>
      </c>
      <c r="E237" s="52"/>
      <c r="F237" s="53">
        <f>SUM(F193:F232)</f>
        <v>3974.6687000000006</v>
      </c>
      <c r="G237" s="53">
        <f>SUM(G193:G232)</f>
        <v>4641.1885999999977</v>
      </c>
    </row>
    <row r="238" spans="1:7" ht="15.75" thickBot="1" x14ac:dyDescent="0.3">
      <c r="A238" s="67"/>
      <c r="B238" s="42" t="s">
        <v>396</v>
      </c>
      <c r="C238" s="43">
        <f>SUM(C233)</f>
        <v>23.95</v>
      </c>
      <c r="D238" s="43">
        <f>C238/C239</f>
        <v>1.6089050712419138E-2</v>
      </c>
      <c r="E238" s="43"/>
      <c r="F238" s="44"/>
      <c r="G238" s="44"/>
    </row>
    <row r="239" spans="1:7" ht="15.75" thickBot="1" x14ac:dyDescent="0.3">
      <c r="A239" s="45"/>
      <c r="B239" s="46" t="s">
        <v>304</v>
      </c>
      <c r="C239" s="47">
        <f>SUM(C193:C234)</f>
        <v>1488.5899999999997</v>
      </c>
      <c r="D239" s="72"/>
      <c r="E239" s="72"/>
      <c r="F239" s="48">
        <f>SUM(F193:F234)</f>
        <v>3974.6687000000006</v>
      </c>
      <c r="G239" s="48">
        <f>SUM(G193:G234)</f>
        <v>4641.1885999999977</v>
      </c>
    </row>
    <row r="241" spans="1:7" ht="19.5" customHeight="1" x14ac:dyDescent="0.25">
      <c r="A241" s="75"/>
      <c r="B241" s="76" t="s">
        <v>398</v>
      </c>
      <c r="C241" s="83">
        <f>SUM(C187+C118+C62)</f>
        <v>922.31</v>
      </c>
      <c r="D241" s="80">
        <f>C241/C244</f>
        <v>0.12221319697405367</v>
      </c>
      <c r="E241" s="80"/>
      <c r="F241" s="79">
        <f>SUM(F187+F118+F62)</f>
        <v>3745.9092999999993</v>
      </c>
      <c r="G241" s="79">
        <f>SUM(G187+G118+G62)</f>
        <v>3974.7737999999999</v>
      </c>
    </row>
    <row r="242" spans="1:7" ht="19.5" customHeight="1" x14ac:dyDescent="0.3">
      <c r="A242" s="2"/>
      <c r="B242" s="77" t="s">
        <v>399</v>
      </c>
      <c r="C242" s="84">
        <f>SUM(C237+C188+C119+C63)</f>
        <v>4333.3000000000011</v>
      </c>
      <c r="D242" s="81">
        <f>C242/C244</f>
        <v>0.57419571125507352</v>
      </c>
      <c r="E242" s="81"/>
      <c r="F242" s="89">
        <f>SUM(F237+F188+F119+F63)</f>
        <v>16486.534099999997</v>
      </c>
      <c r="G242" s="89">
        <f>SUM(G237+G188+G119+G63)</f>
        <v>18079.479299999995</v>
      </c>
    </row>
    <row r="243" spans="1:7" ht="19.5" customHeight="1" thickBot="1" x14ac:dyDescent="0.35">
      <c r="A243" s="74"/>
      <c r="B243" s="78" t="s">
        <v>400</v>
      </c>
      <c r="C243" s="85">
        <f>SUM(C238+C189+C120+C64)</f>
        <v>2291.1200000000003</v>
      </c>
      <c r="D243" s="82">
        <f>C243/C244</f>
        <v>0.30359109177087301</v>
      </c>
      <c r="E243" s="82"/>
      <c r="F243" s="90">
        <f>SUM(F189+F64)</f>
        <v>3177.5265999999997</v>
      </c>
      <c r="G243" s="90">
        <f>SUM(G189+G64)</f>
        <v>3191.6739999999995</v>
      </c>
    </row>
    <row r="244" spans="1:7" ht="19.5" thickBot="1" x14ac:dyDescent="0.35">
      <c r="A244" s="35"/>
      <c r="B244" s="36" t="s">
        <v>397</v>
      </c>
      <c r="C244" s="86">
        <f>SUM(C239+C190+C121+C65)</f>
        <v>7546.73</v>
      </c>
      <c r="D244" s="73"/>
      <c r="E244" s="73"/>
      <c r="F244" s="87">
        <f>SUM(F65+F121+F190+F239)</f>
        <v>23409.97</v>
      </c>
      <c r="G244" s="88">
        <f>SUM(G65+G121+G190+G239)</f>
        <v>25245.927099999994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POVRŠINA IN PROSTORNINA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 Ževart</dc:creator>
  <cp:lastModifiedBy>Srebrenko Grbič</cp:lastModifiedBy>
  <dcterms:created xsi:type="dcterms:W3CDTF">2023-10-05T06:06:30Z</dcterms:created>
  <dcterms:modified xsi:type="dcterms:W3CDTF">2024-12-11T06:37:05Z</dcterms:modified>
</cp:coreProperties>
</file>